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40" windowHeight="9528"/>
  </bookViews>
  <sheets>
    <sheet name="смета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смета!$C$21:$J$145</definedName>
    <definedName name="ар">#REF!</definedName>
    <definedName name="_xlnm.Print_Titles" localSheetId="0">смета!$5:$7</definedName>
    <definedName name="_xlnm.Print_Area" localSheetId="0">смета!$B$2:$N$146</definedName>
    <definedName name="ПРОПИСЬ03">[1]ПРОПИСЬ!$A$61</definedName>
    <definedName name="ПРОПИСЬ06">#REF!</definedName>
    <definedName name="ПРОПИСЬ07">#REF!</definedName>
    <definedName name="ПРОПИСЬ08">#REF!</definedName>
    <definedName name="ПРОПИСЬ09">#REF!</definedName>
    <definedName name="ПРОПИСЬ10">#REF!</definedName>
    <definedName name="ПРОПИСЬ11">#REF!</definedName>
    <definedName name="ПРОПИСЬ12">#REF!</definedName>
    <definedName name="ПРОПИСЬ13">#REF!</definedName>
    <definedName name="ПРОПИСЬ14">#REF!</definedName>
    <definedName name="ПРОПИСЬ15">#REF!</definedName>
    <definedName name="ПРОПИСЬ16">#REF!</definedName>
    <definedName name="ПРОПИСЬ17">#REF!</definedName>
    <definedName name="ПРОПИСЬ18">#REF!</definedName>
    <definedName name="ПРОПИСЬ19">#REF!</definedName>
    <definedName name="ПРОПИСЬ20">#REF!</definedName>
    <definedName name="СУММА03">'[2]200 рас'!$J$24</definedName>
    <definedName name="СУММА04">'[2]200 4гр'!$J$27</definedName>
    <definedName name="СУММА05">'[2]202'!$J$28</definedName>
    <definedName name="СУММА06">'[2]203 аванс'!$J$27</definedName>
    <definedName name="СУММА07">'[2]203 расчет'!$J$22</definedName>
    <definedName name="СУММА08">'[2]203 4 гр'!$J$50</definedName>
    <definedName name="СУММА09">'[2]201'!$J$29</definedName>
    <definedName name="СУММА10">'[2]200'!$J$27</definedName>
    <definedName name="СУММА11">'[2]203 квп'!$J$27</definedName>
    <definedName name="СУММА20">[2]Облсэс!$J$27</definedName>
    <definedName name="янги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45" i="1" l="1"/>
  <c r="H145" i="1"/>
  <c r="G145" i="1"/>
  <c r="G142" i="1"/>
  <c r="G141" i="1"/>
  <c r="G139" i="1"/>
  <c r="H28" i="1" l="1"/>
  <c r="H13" i="1"/>
  <c r="G13" i="1" s="1"/>
  <c r="I13" i="1"/>
  <c r="J13" i="1"/>
  <c r="G14" i="1"/>
  <c r="G15" i="1"/>
  <c r="G144" i="1" l="1"/>
  <c r="G143" i="1"/>
  <c r="G140" i="1"/>
  <c r="J139" i="1"/>
  <c r="J138" i="1" s="1"/>
  <c r="J137" i="1" s="1"/>
  <c r="J135" i="1" s="1"/>
  <c r="I139" i="1"/>
  <c r="I138" i="1" s="1"/>
  <c r="I137" i="1" s="1"/>
  <c r="I135" i="1" s="1"/>
  <c r="H139" i="1"/>
  <c r="H138" i="1" s="1"/>
  <c r="G136" i="1"/>
  <c r="G134" i="1"/>
  <c r="G133" i="1"/>
  <c r="G132" i="1"/>
  <c r="G131" i="1"/>
  <c r="G130" i="1"/>
  <c r="G129" i="1"/>
  <c r="J128" i="1"/>
  <c r="I128" i="1"/>
  <c r="H128" i="1"/>
  <c r="G127" i="1"/>
  <c r="G126" i="1"/>
  <c r="J125" i="1"/>
  <c r="I125" i="1"/>
  <c r="H125" i="1"/>
  <c r="G122" i="1"/>
  <c r="G121" i="1"/>
  <c r="G120" i="1"/>
  <c r="J119" i="1"/>
  <c r="I119" i="1"/>
  <c r="H119" i="1"/>
  <c r="G118" i="1"/>
  <c r="G117" i="1"/>
  <c r="G116" i="1"/>
  <c r="G115" i="1"/>
  <c r="J114" i="1"/>
  <c r="J112" i="1" s="1"/>
  <c r="I114" i="1"/>
  <c r="I112" i="1" s="1"/>
  <c r="H114" i="1"/>
  <c r="G113" i="1"/>
  <c r="G111" i="1"/>
  <c r="G110" i="1"/>
  <c r="G109" i="1"/>
  <c r="J108" i="1"/>
  <c r="I108" i="1"/>
  <c r="H108" i="1"/>
  <c r="G107" i="1"/>
  <c r="G105" i="1"/>
  <c r="G104" i="1"/>
  <c r="G103" i="1"/>
  <c r="J102" i="1"/>
  <c r="I102" i="1"/>
  <c r="H102" i="1"/>
  <c r="G101" i="1"/>
  <c r="G100" i="1"/>
  <c r="J99" i="1"/>
  <c r="I99" i="1"/>
  <c r="H99" i="1"/>
  <c r="G98" i="1"/>
  <c r="G97" i="1"/>
  <c r="J96" i="1"/>
  <c r="I96" i="1"/>
  <c r="H96" i="1"/>
  <c r="G94" i="1"/>
  <c r="G93" i="1"/>
  <c r="G92" i="1"/>
  <c r="J91" i="1"/>
  <c r="I91" i="1"/>
  <c r="H91" i="1"/>
  <c r="G90" i="1"/>
  <c r="G89" i="1"/>
  <c r="J88" i="1"/>
  <c r="I88" i="1"/>
  <c r="H88" i="1"/>
  <c r="G87" i="1"/>
  <c r="G86" i="1"/>
  <c r="J85" i="1"/>
  <c r="I85" i="1"/>
  <c r="H85" i="1"/>
  <c r="L82" i="1"/>
  <c r="G82" i="1"/>
  <c r="J81" i="1"/>
  <c r="I81" i="1"/>
  <c r="H81" i="1"/>
  <c r="G80" i="1"/>
  <c r="G79" i="1"/>
  <c r="G78" i="1"/>
  <c r="G77" i="1"/>
  <c r="J76" i="1"/>
  <c r="J74" i="1" s="1"/>
  <c r="I76" i="1"/>
  <c r="I74" i="1" s="1"/>
  <c r="G75" i="1"/>
  <c r="G73" i="1"/>
  <c r="G72" i="1"/>
  <c r="G71" i="1"/>
  <c r="G70" i="1"/>
  <c r="G69" i="1"/>
  <c r="G68" i="1"/>
  <c r="G67" i="1"/>
  <c r="G66" i="1"/>
  <c r="G65" i="1"/>
  <c r="G64" i="1"/>
  <c r="J63" i="1"/>
  <c r="J62" i="1" s="1"/>
  <c r="I63" i="1"/>
  <c r="H63" i="1"/>
  <c r="H62" i="1" s="1"/>
  <c r="G61" i="1"/>
  <c r="G60" i="1"/>
  <c r="G59" i="1"/>
  <c r="G58" i="1"/>
  <c r="J57" i="1"/>
  <c r="J55" i="1" s="1"/>
  <c r="I57" i="1"/>
  <c r="H57" i="1"/>
  <c r="H55" i="1" s="1"/>
  <c r="G56" i="1"/>
  <c r="G54" i="1"/>
  <c r="G53" i="1"/>
  <c r="G52" i="1"/>
  <c r="J51" i="1"/>
  <c r="I51" i="1"/>
  <c r="H51" i="1"/>
  <c r="G50" i="1"/>
  <c r="G47" i="1"/>
  <c r="G46" i="1"/>
  <c r="G45" i="1"/>
  <c r="G44" i="1"/>
  <c r="G43" i="1"/>
  <c r="J42" i="1"/>
  <c r="J34" i="1" s="1"/>
  <c r="I42" i="1"/>
  <c r="H42" i="1"/>
  <c r="H34" i="1" s="1"/>
  <c r="G41" i="1"/>
  <c r="G40" i="1"/>
  <c r="J39" i="1"/>
  <c r="I39" i="1"/>
  <c r="H39" i="1"/>
  <c r="G38" i="1"/>
  <c r="G37" i="1"/>
  <c r="J36" i="1"/>
  <c r="I36" i="1"/>
  <c r="H36" i="1"/>
  <c r="G35" i="1"/>
  <c r="G33" i="1"/>
  <c r="G32" i="1"/>
  <c r="G31" i="1"/>
  <c r="N31" i="1" s="1"/>
  <c r="G30" i="1"/>
  <c r="G29" i="1"/>
  <c r="J28" i="1"/>
  <c r="I28" i="1"/>
  <c r="G27" i="1"/>
  <c r="G26" i="1"/>
  <c r="J25" i="1"/>
  <c r="I25" i="1"/>
  <c r="H25" i="1"/>
  <c r="G19" i="1"/>
  <c r="J17" i="1"/>
  <c r="I18" i="1"/>
  <c r="I17" i="1" s="1"/>
  <c r="J11" i="1"/>
  <c r="J10" i="1" s="1"/>
  <c r="J9" i="1" s="1"/>
  <c r="I11" i="1"/>
  <c r="I10" i="1" s="1"/>
  <c r="I9" i="1" s="1"/>
  <c r="G12" i="1"/>
  <c r="H124" i="1" l="1"/>
  <c r="H123" i="1" s="1"/>
  <c r="G88" i="1"/>
  <c r="G25" i="1"/>
  <c r="G128" i="1"/>
  <c r="J49" i="1"/>
  <c r="J48" i="1" s="1"/>
  <c r="I95" i="1"/>
  <c r="G63" i="1"/>
  <c r="H84" i="1"/>
  <c r="J124" i="1"/>
  <c r="J123" i="1" s="1"/>
  <c r="G28" i="1"/>
  <c r="G39" i="1"/>
  <c r="G57" i="1"/>
  <c r="G85" i="1"/>
  <c r="G51" i="1"/>
  <c r="G96" i="1"/>
  <c r="G114" i="1"/>
  <c r="H11" i="1"/>
  <c r="G11" i="1" s="1"/>
  <c r="G42" i="1"/>
  <c r="G34" i="1" s="1"/>
  <c r="I62" i="1"/>
  <c r="G62" i="1" s="1"/>
  <c r="G125" i="1"/>
  <c r="G99" i="1"/>
  <c r="G108" i="1"/>
  <c r="G102" i="1"/>
  <c r="H49" i="1"/>
  <c r="I55" i="1"/>
  <c r="I49" i="1" s="1"/>
  <c r="I48" i="1" s="1"/>
  <c r="G81" i="1"/>
  <c r="J95" i="1"/>
  <c r="H76" i="1"/>
  <c r="G76" i="1" s="1"/>
  <c r="G36" i="1"/>
  <c r="J24" i="1"/>
  <c r="G91" i="1"/>
  <c r="J106" i="1"/>
  <c r="J84" i="1"/>
  <c r="G119" i="1"/>
  <c r="G138" i="1"/>
  <c r="H137" i="1"/>
  <c r="I106" i="1"/>
  <c r="H112" i="1"/>
  <c r="G112" i="1" s="1"/>
  <c r="H95" i="1"/>
  <c r="I124" i="1"/>
  <c r="H18" i="1"/>
  <c r="I84" i="1"/>
  <c r="I34" i="1"/>
  <c r="H74" i="1" l="1"/>
  <c r="G74" i="1" s="1"/>
  <c r="H10" i="1"/>
  <c r="H9" i="1" s="1"/>
  <c r="G9" i="1" s="1"/>
  <c r="J83" i="1"/>
  <c r="J22" i="1" s="1"/>
  <c r="J145" i="1" s="1"/>
  <c r="G95" i="1"/>
  <c r="I24" i="1"/>
  <c r="I83" i="1"/>
  <c r="G49" i="1"/>
  <c r="H48" i="1"/>
  <c r="G48" i="1" s="1"/>
  <c r="G55" i="1"/>
  <c r="H106" i="1"/>
  <c r="G84" i="1"/>
  <c r="G18" i="1"/>
  <c r="H17" i="1"/>
  <c r="G17" i="1" s="1"/>
  <c r="G124" i="1"/>
  <c r="I123" i="1"/>
  <c r="G123" i="1" s="1"/>
  <c r="G137" i="1"/>
  <c r="H135" i="1"/>
  <c r="G135" i="1" s="1"/>
  <c r="H24" i="1" l="1"/>
  <c r="G24" i="1" s="1"/>
  <c r="I22" i="1"/>
  <c r="G10" i="1"/>
  <c r="G106" i="1"/>
  <c r="H83" i="1"/>
  <c r="G83" i="1" s="1"/>
  <c r="H22" i="1" l="1"/>
  <c r="G22" i="1" l="1"/>
</calcChain>
</file>

<file path=xl/sharedStrings.xml><?xml version="1.0" encoding="utf-8"?>
<sst xmlns="http://schemas.openxmlformats.org/spreadsheetml/2006/main" count="216" uniqueCount="122">
  <si>
    <t>Моддалар номи</t>
  </si>
  <si>
    <t>тоифа</t>
  </si>
  <si>
    <t>модда ва кичик модда</t>
  </si>
  <si>
    <t>элемент</t>
  </si>
  <si>
    <t>тасдиқланган</t>
  </si>
  <si>
    <t>I чорак бўйича жами</t>
  </si>
  <si>
    <t>жумладан ойлар бўйича</t>
  </si>
  <si>
    <t xml:space="preserve">январь </t>
  </si>
  <si>
    <t>февраль</t>
  </si>
  <si>
    <t xml:space="preserve">март </t>
  </si>
  <si>
    <t>I гуруҳ харажатлар - Иш ҳақи ва унга тенглаштирилган тўловлар</t>
  </si>
  <si>
    <t>I гуруҳ харажатлари бўйича жами</t>
  </si>
  <si>
    <t xml:space="preserve">Иш ҳақи </t>
  </si>
  <si>
    <t>000</t>
  </si>
  <si>
    <t xml:space="preserve">Пул шаклидаги иш ҳақи </t>
  </si>
  <si>
    <t xml:space="preserve">Асосий иш ҳақи  </t>
  </si>
  <si>
    <t xml:space="preserve">Иш ҳақига устама ва қўшимча тўловлар </t>
  </si>
  <si>
    <t>Умумтаълим, ўрта махсус, касб-ҳунар таълими муассасаларининг ўрнак кўрсатган ходимларини рағбатлантиришнинг Директор жамғармаси маблағлари</t>
  </si>
  <si>
    <t xml:space="preserve">Стипендиялар </t>
  </si>
  <si>
    <t>II  гуруҳ харажатлари - Иш берувчининг ажратмалари</t>
  </si>
  <si>
    <t>II гуруҳ харажатлари бўйича жами</t>
  </si>
  <si>
    <t>Ягона ижтимоий тўлов</t>
  </si>
  <si>
    <t>41</t>
  </si>
  <si>
    <t>21</t>
  </si>
  <si>
    <t>100</t>
  </si>
  <si>
    <r>
      <t>Ижтимоий эҳтиёжларга</t>
    </r>
    <r>
      <rPr>
        <sz val="10"/>
        <color indexed="8"/>
        <rFont val="Times New Roman"/>
        <family val="1"/>
        <charset val="204"/>
      </rPr>
      <t xml:space="preserve"> бошқа ажратмалар/бадаллар</t>
    </r>
  </si>
  <si>
    <t>200</t>
  </si>
  <si>
    <t>IV гуруҳ харажатлари -Бошқа харажатлар</t>
  </si>
  <si>
    <t>IV гуруҳ харажатлари бўйича жами</t>
  </si>
  <si>
    <t>жумладан:</t>
  </si>
  <si>
    <t>ТОВАР ВА ХИЗМАТЛАР БЎЙИЧА ХАРАЖАТЛАР</t>
  </si>
  <si>
    <t>00</t>
  </si>
  <si>
    <t>Хизмат сафарлари харажатлари</t>
  </si>
  <si>
    <t>Республика ҳудудида</t>
  </si>
  <si>
    <t>Чет давлатларга чиқиш билан боғлиқ</t>
  </si>
  <si>
    <t xml:space="preserve">Коммунал хизматлари </t>
  </si>
  <si>
    <t>Электроэнергия</t>
  </si>
  <si>
    <t>Табиий газ</t>
  </si>
  <si>
    <t>Иссиқ сув ва иссиқлик энергияси</t>
  </si>
  <si>
    <t>Совуқ сув ва оқова</t>
  </si>
  <si>
    <t xml:space="preserve">Чиқиндиларни тозалаш, олиб чиқиб кетиш билан боғлиқ </t>
  </si>
  <si>
    <t>Сақлаб туриш ва жорий таъмирлаш</t>
  </si>
  <si>
    <t>Ер</t>
  </si>
  <si>
    <t xml:space="preserve">Бино </t>
  </si>
  <si>
    <t>Тураржой бинолари</t>
  </si>
  <si>
    <t>Нотурар жой бинолари</t>
  </si>
  <si>
    <t>Иншоот</t>
  </si>
  <si>
    <t>Умумий фойдаланишдаги автомобиль йўллари</t>
  </si>
  <si>
    <t>Бошқа иншоотлар</t>
  </si>
  <si>
    <t>Машиналар, жиҳозлар ва техника</t>
  </si>
  <si>
    <t>Транспорт воситалари</t>
  </si>
  <si>
    <t>Бошқа машиналар, жиҳозлар, техника ва ўтказгич қурилмалар</t>
  </si>
  <si>
    <t>Мебель ва офис жиҳозлари</t>
  </si>
  <si>
    <t>Компьютер жиҳозлари, ҳисоблаш ва аудио-видео техника</t>
  </si>
  <si>
    <t>Бошқа машиналар, жиҳозлар ва техника</t>
  </si>
  <si>
    <t>Сақлаб туриш ва жорий таъмирлаш бўйича бошқа турдаги харажатлар</t>
  </si>
  <si>
    <t>Ижара бўйича харажатлар</t>
  </si>
  <si>
    <t xml:space="preserve">Компьютер жиҳозлари, ҳисоблаш ва аудио-видео техника </t>
  </si>
  <si>
    <t xml:space="preserve">Ижара бўйича бошқа харажатлар </t>
  </si>
  <si>
    <t>Моддий айланма воситалар захираларига харажатлар</t>
  </si>
  <si>
    <t>Бошқа моддий айланма  воситалар</t>
  </si>
  <si>
    <t>Товар-моддий захиралар (қоғоздан ташқари)</t>
  </si>
  <si>
    <t>Қоғоз ҳарид қилиш учун харажатлар</t>
  </si>
  <si>
    <t>Кийим-кечак, пойабзал ва чойшаб-ғилофлар</t>
  </si>
  <si>
    <t>Озиқ-овқат маҳсулотлари</t>
  </si>
  <si>
    <t>Дори-дармонлар, тиббиётда фойдаланиладиган воситалар, вакциналар ва бактериологик препаратлар</t>
  </si>
  <si>
    <t>Дори-дармонлар ва тиббиётда фойдаланиладиган воситалар</t>
  </si>
  <si>
    <t>Вакциналар ва бактериологик препаратлар</t>
  </si>
  <si>
    <t>Ёнилғи ва ЁММ</t>
  </si>
  <si>
    <t>Кўмир</t>
  </si>
  <si>
    <t>Моддий воситаларнинг бошқа заҳиралари</t>
  </si>
  <si>
    <t>Товар ва хизматлар сотиб олиш учун бошқа харажатлар</t>
  </si>
  <si>
    <t>Ўқитиш харажатлари</t>
  </si>
  <si>
    <t>Телефон, телекоммуникация ва ахборот хизматлари</t>
  </si>
  <si>
    <t>Телефон, телеграф ва почта хизматлари</t>
  </si>
  <si>
    <t>Ахборот ва коммуникация хизматлари</t>
  </si>
  <si>
    <t>Бошқа турдаги хизмат кўрсатиш билан боғлиқ харажатлар</t>
  </si>
  <si>
    <t>99</t>
  </si>
  <si>
    <t>990</t>
  </si>
  <si>
    <t xml:space="preserve">Объектларни қўриқлаш хизматлари </t>
  </si>
  <si>
    <t xml:space="preserve">Товар ва хизматлар сотиб олиш учун бошқа харажатлар </t>
  </si>
  <si>
    <t>Товар ва хизматлар сотиб олиш бўйича бошқа харажатлар</t>
  </si>
  <si>
    <t>АСОСИЙ ВОСИТАЛАР БЎЙИЧА ХАРАЖАТЛАР</t>
  </si>
  <si>
    <t>Асосий воситаларни капитал таъмирлаш</t>
  </si>
  <si>
    <t>Бино</t>
  </si>
  <si>
    <t>Транспорт воситалари, машиналар, жиҳозлар ва техника</t>
  </si>
  <si>
    <t>Асосий воситаларни капитал таъмирлаш бўйича бошқа харажатлар</t>
  </si>
  <si>
    <t xml:space="preserve">Асосий воситаларни ўрта таъмирлаш </t>
  </si>
  <si>
    <t xml:space="preserve">Бошқа асосий воситаларни ўрта таъмирлаш бўйича бошқа турли кўринишдаги харажатлар </t>
  </si>
  <si>
    <t>Асосий воситаларни сотиб олиш</t>
  </si>
  <si>
    <t xml:space="preserve">Компьютер жиҳозлари, ҳисоблаш ва аудио-видео техникаси, ахборот технологияси ва керакли ашёлар </t>
  </si>
  <si>
    <t>Электр энергия ва бошқа коммунал хизматларни ҳисобга олиш асбоблари</t>
  </si>
  <si>
    <t>Бошқа техника</t>
  </si>
  <si>
    <t>Асосий воситалар сотиб олиш бўйича бошқа турдаги харажатлар</t>
  </si>
  <si>
    <t>Етиштириладиган активлар</t>
  </si>
  <si>
    <t>Номоддий активлар</t>
  </si>
  <si>
    <t>Кутубхона фонди</t>
  </si>
  <si>
    <t xml:space="preserve">ИЖТИМОИЙ НАФАҚАЛАР </t>
  </si>
  <si>
    <t>Ижтимоий ёрдам нафақалари</t>
  </si>
  <si>
    <t>Пул шаклидаги ижтимоий ёрдам нафақалари</t>
  </si>
  <si>
    <t>Етим болаларга  ва ота-она қарамоғидан маҳрум бўлган болаларга нафақалар</t>
  </si>
  <si>
    <t>Пул шаклидаги бошқа ижтимоий ёрдам нафақалари</t>
  </si>
  <si>
    <t>Натура шаклидаги ижтимоий ёрдам нафақалари</t>
  </si>
  <si>
    <t>Етим ва ота-она қарамоғидан маҳрум бўлган болаларни, кам таъминланган оилалардан бўлган ўқувчиларни ижтимоий қўллаб-қувватлаш нафақалари</t>
  </si>
  <si>
    <t>Қишки кийим ва пойабзал билан таъминлаш харажатлари</t>
  </si>
  <si>
    <t>Дарсликлар билан таъминлаш харажатлари</t>
  </si>
  <si>
    <t>Йўл чиптаси билан таъминлаш харажатлари</t>
  </si>
  <si>
    <t>Бепул озиқ-овқат билан таъминлаш харажатлари</t>
  </si>
  <si>
    <t>Натура шаклида бошқа турдаги ижтимоий ёрдам нафақалари</t>
  </si>
  <si>
    <t>БОШҚА ХАРАЖАТЛАР</t>
  </si>
  <si>
    <t>Мулк билан боғлиқ харажатлар, фоиз бундан мустасно</t>
  </si>
  <si>
    <t>Бошқа турли харажатлар</t>
  </si>
  <si>
    <t>Жорий</t>
  </si>
  <si>
    <t>Кадастр, ер тузиш, топографик-геодезик ва картографик ишлар харажатлари</t>
  </si>
  <si>
    <t>Электрон савдоларда иштирок этиш</t>
  </si>
  <si>
    <t>140</t>
  </si>
  <si>
    <t>Бошқа харажатлар</t>
  </si>
  <si>
    <t>Ҳукумат мукофотлари</t>
  </si>
  <si>
    <t>Фуқароларга етказилган зарарларни қоплаш</t>
  </si>
  <si>
    <t>Харажатлар ҳаммаси</t>
  </si>
  <si>
    <t>2022 ЙИЛ 1-ЧОРАГИ УЧУН  ХАРАЖАТЛАР СМЕТАСИГА РЕЖАЛАШТИРИЛГАН МАБЛАҒЛАР ТЎҒРИСИДА 
МАЪЛУМОТ</t>
  </si>
  <si>
    <t>минг сўм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</si>
</sst>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#,##0.0_ ;[Red]\-#,##0.0\ 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61">
    <xf numFmtId="0" fontId="0" fillId="0" borderId="0" xfId="0"/>
    <xf numFmtId="0" fontId="2" fillId="0" borderId="0" xfId="1" applyFont="1" applyAlignment="1">
      <alignment wrapText="1"/>
    </xf>
    <xf numFmtId="49" fontId="3" fillId="0" borderId="0" xfId="1" applyNumberFormat="1" applyFont="1" applyAlignment="1">
      <alignment horizontal="center" vertical="center"/>
    </xf>
    <xf numFmtId="49" fontId="3" fillId="0" borderId="0" xfId="1" applyNumberFormat="1" applyFont="1"/>
    <xf numFmtId="49" fontId="2" fillId="0" borderId="0" xfId="1" applyNumberFormat="1" applyFont="1"/>
    <xf numFmtId="164" fontId="1" fillId="0" borderId="0" xfId="1" applyNumberForma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2" fillId="0" borderId="0" xfId="1" applyFont="1" applyAlignment="1" applyProtection="1">
      <alignment horizontal="center" vertical="top" wrapText="1"/>
      <protection hidden="1"/>
    </xf>
    <xf numFmtId="49" fontId="2" fillId="0" borderId="2" xfId="1" applyNumberFormat="1" applyFont="1" applyBorder="1" applyAlignment="1">
      <alignment horizontal="center" vertical="center" wrapText="1"/>
    </xf>
    <xf numFmtId="0" fontId="2" fillId="0" borderId="2" xfId="1" applyFont="1" applyBorder="1" applyAlignment="1" applyProtection="1">
      <alignment horizontal="center" vertical="top" wrapText="1"/>
      <protection hidden="1"/>
    </xf>
    <xf numFmtId="3" fontId="2" fillId="0" borderId="2" xfId="1" applyNumberFormat="1" applyFont="1" applyBorder="1" applyAlignment="1" applyProtection="1">
      <alignment horizontal="center" vertical="center" wrapText="1"/>
      <protection hidden="1"/>
    </xf>
    <xf numFmtId="0" fontId="2" fillId="0" borderId="0" xfId="1" applyFont="1" applyAlignment="1" applyProtection="1">
      <alignment horizontal="center" vertical="center" wrapText="1"/>
      <protection hidden="1"/>
    </xf>
    <xf numFmtId="0" fontId="3" fillId="0" borderId="2" xfId="2" applyFont="1" applyBorder="1" applyAlignment="1" applyProtection="1">
      <alignment vertical="center" wrapText="1"/>
      <protection hidden="1"/>
    </xf>
    <xf numFmtId="49" fontId="2" fillId="0" borderId="2" xfId="2" applyNumberFormat="1" applyFont="1" applyBorder="1" applyAlignment="1" applyProtection="1">
      <alignment horizontal="center" vertical="center" wrapText="1"/>
      <protection hidden="1"/>
    </xf>
    <xf numFmtId="49" fontId="3" fillId="0" borderId="2" xfId="2" applyNumberFormat="1" applyFont="1" applyBorder="1" applyAlignment="1" applyProtection="1">
      <alignment horizontal="center" vertical="center" wrapText="1"/>
      <protection hidden="1"/>
    </xf>
    <xf numFmtId="3" fontId="3" fillId="0" borderId="2" xfId="1" applyNumberFormat="1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165" fontId="1" fillId="0" borderId="0" xfId="1" applyNumberFormat="1" applyAlignment="1">
      <alignment horizontal="center" vertical="center" wrapText="1"/>
    </xf>
    <xf numFmtId="0" fontId="2" fillId="0" borderId="2" xfId="1" applyFont="1" applyBorder="1" applyAlignment="1" applyProtection="1">
      <alignment horizontal="center" vertical="center" wrapText="1"/>
      <protection hidden="1"/>
    </xf>
    <xf numFmtId="0" fontId="2" fillId="0" borderId="1" xfId="1" applyFont="1" applyBorder="1" applyAlignment="1" applyProtection="1">
      <alignment horizontal="center" vertical="center" wrapText="1"/>
      <protection hidden="1"/>
    </xf>
    <xf numFmtId="165" fontId="3" fillId="0" borderId="2" xfId="1" applyNumberFormat="1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3" fillId="0" borderId="2" xfId="1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>
      <alignment horizontal="center" vertical="center" wrapText="1"/>
    </xf>
    <xf numFmtId="3" fontId="2" fillId="0" borderId="2" xfId="1" applyNumberFormat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vertical="top" wrapText="1"/>
    </xf>
    <xf numFmtId="0" fontId="8" fillId="0" borderId="2" xfId="1" applyFont="1" applyBorder="1" applyAlignment="1">
      <alignment vertical="center" wrapText="1"/>
    </xf>
    <xf numFmtId="49" fontId="2" fillId="0" borderId="2" xfId="2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vertical="center" wrapText="1"/>
    </xf>
    <xf numFmtId="49" fontId="3" fillId="0" borderId="2" xfId="2" applyNumberFormat="1" applyFont="1" applyBorder="1" applyAlignment="1">
      <alignment horizontal="center" vertical="center" wrapText="1"/>
    </xf>
    <xf numFmtId="164" fontId="3" fillId="0" borderId="0" xfId="1" applyNumberFormat="1" applyFont="1" applyAlignment="1" applyProtection="1">
      <alignment horizontal="center" vertical="center" wrapText="1"/>
      <protection locked="0"/>
    </xf>
    <xf numFmtId="3" fontId="2" fillId="0" borderId="2" xfId="1" applyNumberFormat="1" applyFont="1" applyBorder="1" applyAlignment="1" applyProtection="1">
      <alignment horizontal="center" vertical="center" wrapText="1"/>
      <protection locked="0"/>
    </xf>
    <xf numFmtId="3" fontId="3" fillId="0" borderId="2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wrapText="1"/>
    </xf>
    <xf numFmtId="49" fontId="3" fillId="0" borderId="0" xfId="1" applyNumberFormat="1" applyFont="1" applyAlignment="1">
      <alignment vertical="center"/>
    </xf>
    <xf numFmtId="3" fontId="3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49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" fillId="0" borderId="2" xfId="1" applyFont="1" applyBorder="1" applyAlignment="1">
      <alignment vertical="center" wrapText="1"/>
    </xf>
    <xf numFmtId="0" fontId="7" fillId="0" borderId="2" xfId="1" applyFont="1" applyBorder="1" applyAlignment="1">
      <alignment horizontal="right" vertical="center" wrapText="1"/>
    </xf>
    <xf numFmtId="0" fontId="10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4" fillId="0" borderId="2" xfId="1" applyFont="1" applyBorder="1" applyAlignment="1" applyProtection="1">
      <alignment horizontal="center" vertical="top" wrapText="1"/>
      <protection hidden="1"/>
    </xf>
    <xf numFmtId="0" fontId="4" fillId="0" borderId="2" xfId="1" applyFont="1" applyBorder="1" applyAlignment="1">
      <alignment horizontal="center" vertical="center" wrapText="1"/>
    </xf>
    <xf numFmtId="3" fontId="11" fillId="0" borderId="2" xfId="0" applyNumberFormat="1" applyFont="1" applyFill="1" applyBorder="1" applyAlignment="1" applyProtection="1">
      <alignment horizontal="center" vertical="center" wrapText="1"/>
    </xf>
    <xf numFmtId="3" fontId="11" fillId="0" borderId="2" xfId="0" applyNumberFormat="1" applyFont="1" applyFill="1" applyBorder="1" applyAlignment="1" applyProtection="1">
      <alignment horizontal="center" vertical="center" wrapText="1"/>
      <protection hidden="1"/>
    </xf>
    <xf numFmtId="3" fontId="3" fillId="0" borderId="2" xfId="0" applyNumberFormat="1" applyFont="1" applyFill="1" applyBorder="1" applyAlignment="1" applyProtection="1">
      <alignment horizontal="center" vertical="center" wrapText="1"/>
      <protection hidden="1"/>
    </xf>
  </cellXfs>
  <cellStyles count="3">
    <cellStyle name="Обычный" xfId="0" builtinId="0"/>
    <cellStyle name="Обычный 2 2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42;&#1040;&#1047;&#1048;&#1056;&#1051;&#1048;&#1050;%202015%20&#1081;&#1080;&#1083;\Documents%20and%20Settings\User\&#1056;&#1072;&#1073;&#1086;&#1095;&#1080;&#1081;%20&#1089;&#1090;&#1086;&#1083;\&#1055;&#1086;&#1088;&#1091;&#1095;&#1077;&#1085;&#1080;&#110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bragimov\&#1056;&#1080;&#1085;&#1072;&#1090;\Work-2004\&#1060;&#1080;&#1085;&#1072;&#1085;&#1089;&#1080;&#1088;-2004\&#1057;&#1045;&#1056;&#1058;&#1048;&#1060;&#1048;&#1050;&#1040;&#105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!Users%20data\Desktop\&#1057;&#1084;&#1077;&#1090;&#1072;-2022\&#1052;&#1072;&#1088;&#1082;&#1072;&#1079;&#1080;&#1081;%20&#1072;&#1087;&#1087;&#1072;&#1088;&#1072;&#1090;\&#1052;&#1053;&#1054;%202022%20&#1042;&#1056;%20&#1089;&#1084;&#1077;&#1090;&#1072;%202812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лог1"/>
      <sheetName val="INI"/>
      <sheetName val="ПРОПИСЬ"/>
      <sheetName val="100-110-расчет"/>
      <sheetName val="100-110-аванс"/>
      <sheetName val="100-110-IV"/>
      <sheetName val="100-082-расчет"/>
      <sheetName val="100-082-аванс"/>
      <sheetName val="100-82-IV"/>
      <sheetName val="100-110-79"/>
      <sheetName val="№5"/>
    </sheetNames>
    <sheetDataSet>
      <sheetData sheetId="0" refreshError="1"/>
      <sheetData sheetId="1" refreshError="1"/>
      <sheetData sheetId="2">
        <row r="61">
          <cell r="A61" t="str">
            <v xml:space="preserve">Бир минг сум 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лог1"/>
      <sheetName val="INI"/>
      <sheetName val="ПРОПИСЬ"/>
      <sheetName val="№1"/>
      <sheetName val="200 ав"/>
      <sheetName val="200 рас"/>
      <sheetName val="200 4гр"/>
      <sheetName val="202"/>
      <sheetName val="203 аванс"/>
      <sheetName val="203 расчет"/>
      <sheetName val="203 4 гр"/>
      <sheetName val="200"/>
      <sheetName val="201"/>
      <sheetName val="203 квп"/>
      <sheetName val="№12"/>
      <sheetName val="№13"/>
      <sheetName val="№14"/>
      <sheetName val="№15"/>
      <sheetName val="№16"/>
      <sheetName val="№17"/>
      <sheetName val="№18"/>
      <sheetName val="№19"/>
      <sheetName val="Облсэс"/>
      <sheetName val="Обл СЭС 4 гурух"/>
      <sheetName val="_12"/>
      <sheetName val="_13"/>
      <sheetName val="_14"/>
      <sheetName val="_15"/>
      <sheetName val="_16"/>
      <sheetName val="_17"/>
      <sheetName val="_18"/>
      <sheetName val="_19"/>
    </sheetNames>
    <sheetDataSet>
      <sheetData sheetId="0"/>
      <sheetData sheetId="1"/>
      <sheetData sheetId="2"/>
      <sheetData sheetId="3"/>
      <sheetData sheetId="4"/>
      <sheetData sheetId="5" refreshError="1">
        <row r="24">
          <cell r="J24">
            <v>10000</v>
          </cell>
        </row>
      </sheetData>
      <sheetData sheetId="6" refreshError="1">
        <row r="27">
          <cell r="J27">
            <v>22505</v>
          </cell>
        </row>
      </sheetData>
      <sheetData sheetId="7" refreshError="1">
        <row r="28">
          <cell r="J28">
            <v>52150.6</v>
          </cell>
        </row>
      </sheetData>
      <sheetData sheetId="8" refreshError="1">
        <row r="27">
          <cell r="J27">
            <v>59800</v>
          </cell>
        </row>
      </sheetData>
      <sheetData sheetId="9" refreshError="1">
        <row r="22">
          <cell r="J22">
            <v>6544</v>
          </cell>
        </row>
      </sheetData>
      <sheetData sheetId="10" refreshError="1">
        <row r="50">
          <cell r="J50">
            <v>5900</v>
          </cell>
        </row>
      </sheetData>
      <sheetData sheetId="11" refreshError="1">
        <row r="27">
          <cell r="J27">
            <v>37366.5</v>
          </cell>
        </row>
      </sheetData>
      <sheetData sheetId="12" refreshError="1">
        <row r="29">
          <cell r="J29">
            <v>26000</v>
          </cell>
        </row>
      </sheetData>
      <sheetData sheetId="13" refreshError="1">
        <row r="27">
          <cell r="J27">
            <v>1635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27">
          <cell r="J27">
            <v>39754</v>
          </cell>
        </row>
      </sheetData>
      <sheetData sheetId="23"/>
      <sheetData sheetId="24"/>
      <sheetData sheetId="25"/>
      <sheetData sheetId="26">
        <row r="27">
          <cell r="J27">
            <v>37366.5</v>
          </cell>
        </row>
      </sheetData>
      <sheetData sheetId="27"/>
      <sheetData sheetId="28">
        <row r="27">
          <cell r="J27">
            <v>1635</v>
          </cell>
        </row>
      </sheetData>
      <sheetData sheetId="29"/>
      <sheetData sheetId="30"/>
      <sheetData sheetId="3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"/>
      <sheetName val="42 52 500"/>
      <sheetName val="42 11 000"/>
      <sheetName val="42 20 000 34 100"/>
      <sheetName val="42 34 920"/>
      <sheetName val="42 52 110 - 120"/>
      <sheetName val="42-32-200  42-99-990"/>
      <sheetName val="42 92 100"/>
      <sheetName val="42 92 200-93 000"/>
      <sheetName val="48 21 140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G12">
            <v>7400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7" tint="0.79998168889431442"/>
  </sheetPr>
  <dimension ref="C2:N155"/>
  <sheetViews>
    <sheetView tabSelected="1" view="pageBreakPreview" topLeftCell="B1" zoomScaleNormal="115" zoomScaleSheetLayoutView="100" workbookViewId="0">
      <selection activeCell="G22" sqref="G22"/>
    </sheetView>
  </sheetViews>
  <sheetFormatPr defaultRowHeight="13.2" x14ac:dyDescent="0.3"/>
  <cols>
    <col min="1" max="1" width="9.109375" style="5"/>
    <col min="2" max="2" width="2.109375" style="5" customWidth="1"/>
    <col min="3" max="3" width="50.88671875" style="7" customWidth="1"/>
    <col min="4" max="6" width="8.109375" style="2" customWidth="1"/>
    <col min="7" max="7" width="12.88671875" style="6" customWidth="1"/>
    <col min="8" max="8" width="11.33203125" style="6" customWidth="1"/>
    <col min="9" max="9" width="11.44140625" style="6" customWidth="1"/>
    <col min="10" max="10" width="10.6640625" style="6" customWidth="1"/>
    <col min="11" max="11" width="1.88671875" style="6" customWidth="1"/>
    <col min="12" max="12" width="23.33203125" style="5" customWidth="1"/>
    <col min="13" max="13" width="17" style="5" customWidth="1"/>
    <col min="14" max="14" width="22.33203125" style="5" customWidth="1"/>
    <col min="15" max="15" width="13.88671875" style="5" bestFit="1" customWidth="1"/>
    <col min="16" max="253" width="9.109375" style="5"/>
    <col min="254" max="254" width="2.109375" style="5" customWidth="1"/>
    <col min="255" max="255" width="51.6640625" style="5" customWidth="1"/>
    <col min="256" max="259" width="0" style="5" hidden="1" customWidth="1"/>
    <col min="260" max="262" width="8.109375" style="5" customWidth="1"/>
    <col min="263" max="263" width="12.88671875" style="5" customWidth="1"/>
    <col min="264" max="264" width="11.33203125" style="5" customWidth="1"/>
    <col min="265" max="265" width="11.44140625" style="5" customWidth="1"/>
    <col min="266" max="266" width="10.6640625" style="5" customWidth="1"/>
    <col min="267" max="267" width="1.88671875" style="5" customWidth="1"/>
    <col min="268" max="268" width="23.33203125" style="5" customWidth="1"/>
    <col min="269" max="269" width="12.6640625" style="5" bestFit="1" customWidth="1"/>
    <col min="270" max="270" width="22.33203125" style="5" customWidth="1"/>
    <col min="271" max="509" width="9.109375" style="5"/>
    <col min="510" max="510" width="2.109375" style="5" customWidth="1"/>
    <col min="511" max="511" width="51.6640625" style="5" customWidth="1"/>
    <col min="512" max="515" width="0" style="5" hidden="1" customWidth="1"/>
    <col min="516" max="518" width="8.109375" style="5" customWidth="1"/>
    <col min="519" max="519" width="12.88671875" style="5" customWidth="1"/>
    <col min="520" max="520" width="11.33203125" style="5" customWidth="1"/>
    <col min="521" max="521" width="11.44140625" style="5" customWidth="1"/>
    <col min="522" max="522" width="10.6640625" style="5" customWidth="1"/>
    <col min="523" max="523" width="1.88671875" style="5" customWidth="1"/>
    <col min="524" max="524" width="23.33203125" style="5" customWidth="1"/>
    <col min="525" max="525" width="12.6640625" style="5" bestFit="1" customWidth="1"/>
    <col min="526" max="526" width="22.33203125" style="5" customWidth="1"/>
    <col min="527" max="765" width="9.109375" style="5"/>
    <col min="766" max="766" width="2.109375" style="5" customWidth="1"/>
    <col min="767" max="767" width="51.6640625" style="5" customWidth="1"/>
    <col min="768" max="771" width="0" style="5" hidden="1" customWidth="1"/>
    <col min="772" max="774" width="8.109375" style="5" customWidth="1"/>
    <col min="775" max="775" width="12.88671875" style="5" customWidth="1"/>
    <col min="776" max="776" width="11.33203125" style="5" customWidth="1"/>
    <col min="777" max="777" width="11.44140625" style="5" customWidth="1"/>
    <col min="778" max="778" width="10.6640625" style="5" customWidth="1"/>
    <col min="779" max="779" width="1.88671875" style="5" customWidth="1"/>
    <col min="780" max="780" width="23.33203125" style="5" customWidth="1"/>
    <col min="781" max="781" width="12.6640625" style="5" bestFit="1" customWidth="1"/>
    <col min="782" max="782" width="22.33203125" style="5" customWidth="1"/>
    <col min="783" max="1021" width="9.109375" style="5"/>
    <col min="1022" max="1022" width="2.109375" style="5" customWidth="1"/>
    <col min="1023" max="1023" width="51.6640625" style="5" customWidth="1"/>
    <col min="1024" max="1027" width="0" style="5" hidden="1" customWidth="1"/>
    <col min="1028" max="1030" width="8.109375" style="5" customWidth="1"/>
    <col min="1031" max="1031" width="12.88671875" style="5" customWidth="1"/>
    <col min="1032" max="1032" width="11.33203125" style="5" customWidth="1"/>
    <col min="1033" max="1033" width="11.44140625" style="5" customWidth="1"/>
    <col min="1034" max="1034" width="10.6640625" style="5" customWidth="1"/>
    <col min="1035" max="1035" width="1.88671875" style="5" customWidth="1"/>
    <col min="1036" max="1036" width="23.33203125" style="5" customWidth="1"/>
    <col min="1037" max="1037" width="12.6640625" style="5" bestFit="1" customWidth="1"/>
    <col min="1038" max="1038" width="22.33203125" style="5" customWidth="1"/>
    <col min="1039" max="1277" width="9.109375" style="5"/>
    <col min="1278" max="1278" width="2.109375" style="5" customWidth="1"/>
    <col min="1279" max="1279" width="51.6640625" style="5" customWidth="1"/>
    <col min="1280" max="1283" width="0" style="5" hidden="1" customWidth="1"/>
    <col min="1284" max="1286" width="8.109375" style="5" customWidth="1"/>
    <col min="1287" max="1287" width="12.88671875" style="5" customWidth="1"/>
    <col min="1288" max="1288" width="11.33203125" style="5" customWidth="1"/>
    <col min="1289" max="1289" width="11.44140625" style="5" customWidth="1"/>
    <col min="1290" max="1290" width="10.6640625" style="5" customWidth="1"/>
    <col min="1291" max="1291" width="1.88671875" style="5" customWidth="1"/>
    <col min="1292" max="1292" width="23.33203125" style="5" customWidth="1"/>
    <col min="1293" max="1293" width="12.6640625" style="5" bestFit="1" customWidth="1"/>
    <col min="1294" max="1294" width="22.33203125" style="5" customWidth="1"/>
    <col min="1295" max="1533" width="9.109375" style="5"/>
    <col min="1534" max="1534" width="2.109375" style="5" customWidth="1"/>
    <col min="1535" max="1535" width="51.6640625" style="5" customWidth="1"/>
    <col min="1536" max="1539" width="0" style="5" hidden="1" customWidth="1"/>
    <col min="1540" max="1542" width="8.109375" style="5" customWidth="1"/>
    <col min="1543" max="1543" width="12.88671875" style="5" customWidth="1"/>
    <col min="1544" max="1544" width="11.33203125" style="5" customWidth="1"/>
    <col min="1545" max="1545" width="11.44140625" style="5" customWidth="1"/>
    <col min="1546" max="1546" width="10.6640625" style="5" customWidth="1"/>
    <col min="1547" max="1547" width="1.88671875" style="5" customWidth="1"/>
    <col min="1548" max="1548" width="23.33203125" style="5" customWidth="1"/>
    <col min="1549" max="1549" width="12.6640625" style="5" bestFit="1" customWidth="1"/>
    <col min="1550" max="1550" width="22.33203125" style="5" customWidth="1"/>
    <col min="1551" max="1789" width="9.109375" style="5"/>
    <col min="1790" max="1790" width="2.109375" style="5" customWidth="1"/>
    <col min="1791" max="1791" width="51.6640625" style="5" customWidth="1"/>
    <col min="1792" max="1795" width="0" style="5" hidden="1" customWidth="1"/>
    <col min="1796" max="1798" width="8.109375" style="5" customWidth="1"/>
    <col min="1799" max="1799" width="12.88671875" style="5" customWidth="1"/>
    <col min="1800" max="1800" width="11.33203125" style="5" customWidth="1"/>
    <col min="1801" max="1801" width="11.44140625" style="5" customWidth="1"/>
    <col min="1802" max="1802" width="10.6640625" style="5" customWidth="1"/>
    <col min="1803" max="1803" width="1.88671875" style="5" customWidth="1"/>
    <col min="1804" max="1804" width="23.33203125" style="5" customWidth="1"/>
    <col min="1805" max="1805" width="12.6640625" style="5" bestFit="1" customWidth="1"/>
    <col min="1806" max="1806" width="22.33203125" style="5" customWidth="1"/>
    <col min="1807" max="2045" width="9.109375" style="5"/>
    <col min="2046" max="2046" width="2.109375" style="5" customWidth="1"/>
    <col min="2047" max="2047" width="51.6640625" style="5" customWidth="1"/>
    <col min="2048" max="2051" width="0" style="5" hidden="1" customWidth="1"/>
    <col min="2052" max="2054" width="8.109375" style="5" customWidth="1"/>
    <col min="2055" max="2055" width="12.88671875" style="5" customWidth="1"/>
    <col min="2056" max="2056" width="11.33203125" style="5" customWidth="1"/>
    <col min="2057" max="2057" width="11.44140625" style="5" customWidth="1"/>
    <col min="2058" max="2058" width="10.6640625" style="5" customWidth="1"/>
    <col min="2059" max="2059" width="1.88671875" style="5" customWidth="1"/>
    <col min="2060" max="2060" width="23.33203125" style="5" customWidth="1"/>
    <col min="2061" max="2061" width="12.6640625" style="5" bestFit="1" customWidth="1"/>
    <col min="2062" max="2062" width="22.33203125" style="5" customWidth="1"/>
    <col min="2063" max="2301" width="9.109375" style="5"/>
    <col min="2302" max="2302" width="2.109375" style="5" customWidth="1"/>
    <col min="2303" max="2303" width="51.6640625" style="5" customWidth="1"/>
    <col min="2304" max="2307" width="0" style="5" hidden="1" customWidth="1"/>
    <col min="2308" max="2310" width="8.109375" style="5" customWidth="1"/>
    <col min="2311" max="2311" width="12.88671875" style="5" customWidth="1"/>
    <col min="2312" max="2312" width="11.33203125" style="5" customWidth="1"/>
    <col min="2313" max="2313" width="11.44140625" style="5" customWidth="1"/>
    <col min="2314" max="2314" width="10.6640625" style="5" customWidth="1"/>
    <col min="2315" max="2315" width="1.88671875" style="5" customWidth="1"/>
    <col min="2316" max="2316" width="23.33203125" style="5" customWidth="1"/>
    <col min="2317" max="2317" width="12.6640625" style="5" bestFit="1" customWidth="1"/>
    <col min="2318" max="2318" width="22.33203125" style="5" customWidth="1"/>
    <col min="2319" max="2557" width="9.109375" style="5"/>
    <col min="2558" max="2558" width="2.109375" style="5" customWidth="1"/>
    <col min="2559" max="2559" width="51.6640625" style="5" customWidth="1"/>
    <col min="2560" max="2563" width="0" style="5" hidden="1" customWidth="1"/>
    <col min="2564" max="2566" width="8.109375" style="5" customWidth="1"/>
    <col min="2567" max="2567" width="12.88671875" style="5" customWidth="1"/>
    <col min="2568" max="2568" width="11.33203125" style="5" customWidth="1"/>
    <col min="2569" max="2569" width="11.44140625" style="5" customWidth="1"/>
    <col min="2570" max="2570" width="10.6640625" style="5" customWidth="1"/>
    <col min="2571" max="2571" width="1.88671875" style="5" customWidth="1"/>
    <col min="2572" max="2572" width="23.33203125" style="5" customWidth="1"/>
    <col min="2573" max="2573" width="12.6640625" style="5" bestFit="1" customWidth="1"/>
    <col min="2574" max="2574" width="22.33203125" style="5" customWidth="1"/>
    <col min="2575" max="2813" width="9.109375" style="5"/>
    <col min="2814" max="2814" width="2.109375" style="5" customWidth="1"/>
    <col min="2815" max="2815" width="51.6640625" style="5" customWidth="1"/>
    <col min="2816" max="2819" width="0" style="5" hidden="1" customWidth="1"/>
    <col min="2820" max="2822" width="8.109375" style="5" customWidth="1"/>
    <col min="2823" max="2823" width="12.88671875" style="5" customWidth="1"/>
    <col min="2824" max="2824" width="11.33203125" style="5" customWidth="1"/>
    <col min="2825" max="2825" width="11.44140625" style="5" customWidth="1"/>
    <col min="2826" max="2826" width="10.6640625" style="5" customWidth="1"/>
    <col min="2827" max="2827" width="1.88671875" style="5" customWidth="1"/>
    <col min="2828" max="2828" width="23.33203125" style="5" customWidth="1"/>
    <col min="2829" max="2829" width="12.6640625" style="5" bestFit="1" customWidth="1"/>
    <col min="2830" max="2830" width="22.33203125" style="5" customWidth="1"/>
    <col min="2831" max="3069" width="9.109375" style="5"/>
    <col min="3070" max="3070" width="2.109375" style="5" customWidth="1"/>
    <col min="3071" max="3071" width="51.6640625" style="5" customWidth="1"/>
    <col min="3072" max="3075" width="0" style="5" hidden="1" customWidth="1"/>
    <col min="3076" max="3078" width="8.109375" style="5" customWidth="1"/>
    <col min="3079" max="3079" width="12.88671875" style="5" customWidth="1"/>
    <col min="3080" max="3080" width="11.33203125" style="5" customWidth="1"/>
    <col min="3081" max="3081" width="11.44140625" style="5" customWidth="1"/>
    <col min="3082" max="3082" width="10.6640625" style="5" customWidth="1"/>
    <col min="3083" max="3083" width="1.88671875" style="5" customWidth="1"/>
    <col min="3084" max="3084" width="23.33203125" style="5" customWidth="1"/>
    <col min="3085" max="3085" width="12.6640625" style="5" bestFit="1" customWidth="1"/>
    <col min="3086" max="3086" width="22.33203125" style="5" customWidth="1"/>
    <col min="3087" max="3325" width="9.109375" style="5"/>
    <col min="3326" max="3326" width="2.109375" style="5" customWidth="1"/>
    <col min="3327" max="3327" width="51.6640625" style="5" customWidth="1"/>
    <col min="3328" max="3331" width="0" style="5" hidden="1" customWidth="1"/>
    <col min="3332" max="3334" width="8.109375" style="5" customWidth="1"/>
    <col min="3335" max="3335" width="12.88671875" style="5" customWidth="1"/>
    <col min="3336" max="3336" width="11.33203125" style="5" customWidth="1"/>
    <col min="3337" max="3337" width="11.44140625" style="5" customWidth="1"/>
    <col min="3338" max="3338" width="10.6640625" style="5" customWidth="1"/>
    <col min="3339" max="3339" width="1.88671875" style="5" customWidth="1"/>
    <col min="3340" max="3340" width="23.33203125" style="5" customWidth="1"/>
    <col min="3341" max="3341" width="12.6640625" style="5" bestFit="1" customWidth="1"/>
    <col min="3342" max="3342" width="22.33203125" style="5" customWidth="1"/>
    <col min="3343" max="3581" width="9.109375" style="5"/>
    <col min="3582" max="3582" width="2.109375" style="5" customWidth="1"/>
    <col min="3583" max="3583" width="51.6640625" style="5" customWidth="1"/>
    <col min="3584" max="3587" width="0" style="5" hidden="1" customWidth="1"/>
    <col min="3588" max="3590" width="8.109375" style="5" customWidth="1"/>
    <col min="3591" max="3591" width="12.88671875" style="5" customWidth="1"/>
    <col min="3592" max="3592" width="11.33203125" style="5" customWidth="1"/>
    <col min="3593" max="3593" width="11.44140625" style="5" customWidth="1"/>
    <col min="3594" max="3594" width="10.6640625" style="5" customWidth="1"/>
    <col min="3595" max="3595" width="1.88671875" style="5" customWidth="1"/>
    <col min="3596" max="3596" width="23.33203125" style="5" customWidth="1"/>
    <col min="3597" max="3597" width="12.6640625" style="5" bestFit="1" customWidth="1"/>
    <col min="3598" max="3598" width="22.33203125" style="5" customWidth="1"/>
    <col min="3599" max="3837" width="9.109375" style="5"/>
    <col min="3838" max="3838" width="2.109375" style="5" customWidth="1"/>
    <col min="3839" max="3839" width="51.6640625" style="5" customWidth="1"/>
    <col min="3840" max="3843" width="0" style="5" hidden="1" customWidth="1"/>
    <col min="3844" max="3846" width="8.109375" style="5" customWidth="1"/>
    <col min="3847" max="3847" width="12.88671875" style="5" customWidth="1"/>
    <col min="3848" max="3848" width="11.33203125" style="5" customWidth="1"/>
    <col min="3849" max="3849" width="11.44140625" style="5" customWidth="1"/>
    <col min="3850" max="3850" width="10.6640625" style="5" customWidth="1"/>
    <col min="3851" max="3851" width="1.88671875" style="5" customWidth="1"/>
    <col min="3852" max="3852" width="23.33203125" style="5" customWidth="1"/>
    <col min="3853" max="3853" width="12.6640625" style="5" bestFit="1" customWidth="1"/>
    <col min="3854" max="3854" width="22.33203125" style="5" customWidth="1"/>
    <col min="3855" max="4093" width="9.109375" style="5"/>
    <col min="4094" max="4094" width="2.109375" style="5" customWidth="1"/>
    <col min="4095" max="4095" width="51.6640625" style="5" customWidth="1"/>
    <col min="4096" max="4099" width="0" style="5" hidden="1" customWidth="1"/>
    <col min="4100" max="4102" width="8.109375" style="5" customWidth="1"/>
    <col min="4103" max="4103" width="12.88671875" style="5" customWidth="1"/>
    <col min="4104" max="4104" width="11.33203125" style="5" customWidth="1"/>
    <col min="4105" max="4105" width="11.44140625" style="5" customWidth="1"/>
    <col min="4106" max="4106" width="10.6640625" style="5" customWidth="1"/>
    <col min="4107" max="4107" width="1.88671875" style="5" customWidth="1"/>
    <col min="4108" max="4108" width="23.33203125" style="5" customWidth="1"/>
    <col min="4109" max="4109" width="12.6640625" style="5" bestFit="1" customWidth="1"/>
    <col min="4110" max="4110" width="22.33203125" style="5" customWidth="1"/>
    <col min="4111" max="4349" width="9.109375" style="5"/>
    <col min="4350" max="4350" width="2.109375" style="5" customWidth="1"/>
    <col min="4351" max="4351" width="51.6640625" style="5" customWidth="1"/>
    <col min="4352" max="4355" width="0" style="5" hidden="1" customWidth="1"/>
    <col min="4356" max="4358" width="8.109375" style="5" customWidth="1"/>
    <col min="4359" max="4359" width="12.88671875" style="5" customWidth="1"/>
    <col min="4360" max="4360" width="11.33203125" style="5" customWidth="1"/>
    <col min="4361" max="4361" width="11.44140625" style="5" customWidth="1"/>
    <col min="4362" max="4362" width="10.6640625" style="5" customWidth="1"/>
    <col min="4363" max="4363" width="1.88671875" style="5" customWidth="1"/>
    <col min="4364" max="4364" width="23.33203125" style="5" customWidth="1"/>
    <col min="4365" max="4365" width="12.6640625" style="5" bestFit="1" customWidth="1"/>
    <col min="4366" max="4366" width="22.33203125" style="5" customWidth="1"/>
    <col min="4367" max="4605" width="9.109375" style="5"/>
    <col min="4606" max="4606" width="2.109375" style="5" customWidth="1"/>
    <col min="4607" max="4607" width="51.6640625" style="5" customWidth="1"/>
    <col min="4608" max="4611" width="0" style="5" hidden="1" customWidth="1"/>
    <col min="4612" max="4614" width="8.109375" style="5" customWidth="1"/>
    <col min="4615" max="4615" width="12.88671875" style="5" customWidth="1"/>
    <col min="4616" max="4616" width="11.33203125" style="5" customWidth="1"/>
    <col min="4617" max="4617" width="11.44140625" style="5" customWidth="1"/>
    <col min="4618" max="4618" width="10.6640625" style="5" customWidth="1"/>
    <col min="4619" max="4619" width="1.88671875" style="5" customWidth="1"/>
    <col min="4620" max="4620" width="23.33203125" style="5" customWidth="1"/>
    <col min="4621" max="4621" width="12.6640625" style="5" bestFit="1" customWidth="1"/>
    <col min="4622" max="4622" width="22.33203125" style="5" customWidth="1"/>
    <col min="4623" max="4861" width="9.109375" style="5"/>
    <col min="4862" max="4862" width="2.109375" style="5" customWidth="1"/>
    <col min="4863" max="4863" width="51.6640625" style="5" customWidth="1"/>
    <col min="4864" max="4867" width="0" style="5" hidden="1" customWidth="1"/>
    <col min="4868" max="4870" width="8.109375" style="5" customWidth="1"/>
    <col min="4871" max="4871" width="12.88671875" style="5" customWidth="1"/>
    <col min="4872" max="4872" width="11.33203125" style="5" customWidth="1"/>
    <col min="4873" max="4873" width="11.44140625" style="5" customWidth="1"/>
    <col min="4874" max="4874" width="10.6640625" style="5" customWidth="1"/>
    <col min="4875" max="4875" width="1.88671875" style="5" customWidth="1"/>
    <col min="4876" max="4876" width="23.33203125" style="5" customWidth="1"/>
    <col min="4877" max="4877" width="12.6640625" style="5" bestFit="1" customWidth="1"/>
    <col min="4878" max="4878" width="22.33203125" style="5" customWidth="1"/>
    <col min="4879" max="5117" width="9.109375" style="5"/>
    <col min="5118" max="5118" width="2.109375" style="5" customWidth="1"/>
    <col min="5119" max="5119" width="51.6640625" style="5" customWidth="1"/>
    <col min="5120" max="5123" width="0" style="5" hidden="1" customWidth="1"/>
    <col min="5124" max="5126" width="8.109375" style="5" customWidth="1"/>
    <col min="5127" max="5127" width="12.88671875" style="5" customWidth="1"/>
    <col min="5128" max="5128" width="11.33203125" style="5" customWidth="1"/>
    <col min="5129" max="5129" width="11.44140625" style="5" customWidth="1"/>
    <col min="5130" max="5130" width="10.6640625" style="5" customWidth="1"/>
    <col min="5131" max="5131" width="1.88671875" style="5" customWidth="1"/>
    <col min="5132" max="5132" width="23.33203125" style="5" customWidth="1"/>
    <col min="5133" max="5133" width="12.6640625" style="5" bestFit="1" customWidth="1"/>
    <col min="5134" max="5134" width="22.33203125" style="5" customWidth="1"/>
    <col min="5135" max="5373" width="9.109375" style="5"/>
    <col min="5374" max="5374" width="2.109375" style="5" customWidth="1"/>
    <col min="5375" max="5375" width="51.6640625" style="5" customWidth="1"/>
    <col min="5376" max="5379" width="0" style="5" hidden="1" customWidth="1"/>
    <col min="5380" max="5382" width="8.109375" style="5" customWidth="1"/>
    <col min="5383" max="5383" width="12.88671875" style="5" customWidth="1"/>
    <col min="5384" max="5384" width="11.33203125" style="5" customWidth="1"/>
    <col min="5385" max="5385" width="11.44140625" style="5" customWidth="1"/>
    <col min="5386" max="5386" width="10.6640625" style="5" customWidth="1"/>
    <col min="5387" max="5387" width="1.88671875" style="5" customWidth="1"/>
    <col min="5388" max="5388" width="23.33203125" style="5" customWidth="1"/>
    <col min="5389" max="5389" width="12.6640625" style="5" bestFit="1" customWidth="1"/>
    <col min="5390" max="5390" width="22.33203125" style="5" customWidth="1"/>
    <col min="5391" max="5629" width="9.109375" style="5"/>
    <col min="5630" max="5630" width="2.109375" style="5" customWidth="1"/>
    <col min="5631" max="5631" width="51.6640625" style="5" customWidth="1"/>
    <col min="5632" max="5635" width="0" style="5" hidden="1" customWidth="1"/>
    <col min="5636" max="5638" width="8.109375" style="5" customWidth="1"/>
    <col min="5639" max="5639" width="12.88671875" style="5" customWidth="1"/>
    <col min="5640" max="5640" width="11.33203125" style="5" customWidth="1"/>
    <col min="5641" max="5641" width="11.44140625" style="5" customWidth="1"/>
    <col min="5642" max="5642" width="10.6640625" style="5" customWidth="1"/>
    <col min="5643" max="5643" width="1.88671875" style="5" customWidth="1"/>
    <col min="5644" max="5644" width="23.33203125" style="5" customWidth="1"/>
    <col min="5645" max="5645" width="12.6640625" style="5" bestFit="1" customWidth="1"/>
    <col min="5646" max="5646" width="22.33203125" style="5" customWidth="1"/>
    <col min="5647" max="5885" width="9.109375" style="5"/>
    <col min="5886" max="5886" width="2.109375" style="5" customWidth="1"/>
    <col min="5887" max="5887" width="51.6640625" style="5" customWidth="1"/>
    <col min="5888" max="5891" width="0" style="5" hidden="1" customWidth="1"/>
    <col min="5892" max="5894" width="8.109375" style="5" customWidth="1"/>
    <col min="5895" max="5895" width="12.88671875" style="5" customWidth="1"/>
    <col min="5896" max="5896" width="11.33203125" style="5" customWidth="1"/>
    <col min="5897" max="5897" width="11.44140625" style="5" customWidth="1"/>
    <col min="5898" max="5898" width="10.6640625" style="5" customWidth="1"/>
    <col min="5899" max="5899" width="1.88671875" style="5" customWidth="1"/>
    <col min="5900" max="5900" width="23.33203125" style="5" customWidth="1"/>
    <col min="5901" max="5901" width="12.6640625" style="5" bestFit="1" customWidth="1"/>
    <col min="5902" max="5902" width="22.33203125" style="5" customWidth="1"/>
    <col min="5903" max="6141" width="9.109375" style="5"/>
    <col min="6142" max="6142" width="2.109375" style="5" customWidth="1"/>
    <col min="6143" max="6143" width="51.6640625" style="5" customWidth="1"/>
    <col min="6144" max="6147" width="0" style="5" hidden="1" customWidth="1"/>
    <col min="6148" max="6150" width="8.109375" style="5" customWidth="1"/>
    <col min="6151" max="6151" width="12.88671875" style="5" customWidth="1"/>
    <col min="6152" max="6152" width="11.33203125" style="5" customWidth="1"/>
    <col min="6153" max="6153" width="11.44140625" style="5" customWidth="1"/>
    <col min="6154" max="6154" width="10.6640625" style="5" customWidth="1"/>
    <col min="6155" max="6155" width="1.88671875" style="5" customWidth="1"/>
    <col min="6156" max="6156" width="23.33203125" style="5" customWidth="1"/>
    <col min="6157" max="6157" width="12.6640625" style="5" bestFit="1" customWidth="1"/>
    <col min="6158" max="6158" width="22.33203125" style="5" customWidth="1"/>
    <col min="6159" max="6397" width="9.109375" style="5"/>
    <col min="6398" max="6398" width="2.109375" style="5" customWidth="1"/>
    <col min="6399" max="6399" width="51.6640625" style="5" customWidth="1"/>
    <col min="6400" max="6403" width="0" style="5" hidden="1" customWidth="1"/>
    <col min="6404" max="6406" width="8.109375" style="5" customWidth="1"/>
    <col min="6407" max="6407" width="12.88671875" style="5" customWidth="1"/>
    <col min="6408" max="6408" width="11.33203125" style="5" customWidth="1"/>
    <col min="6409" max="6409" width="11.44140625" style="5" customWidth="1"/>
    <col min="6410" max="6410" width="10.6640625" style="5" customWidth="1"/>
    <col min="6411" max="6411" width="1.88671875" style="5" customWidth="1"/>
    <col min="6412" max="6412" width="23.33203125" style="5" customWidth="1"/>
    <col min="6413" max="6413" width="12.6640625" style="5" bestFit="1" customWidth="1"/>
    <col min="6414" max="6414" width="22.33203125" style="5" customWidth="1"/>
    <col min="6415" max="6653" width="9.109375" style="5"/>
    <col min="6654" max="6654" width="2.109375" style="5" customWidth="1"/>
    <col min="6655" max="6655" width="51.6640625" style="5" customWidth="1"/>
    <col min="6656" max="6659" width="0" style="5" hidden="1" customWidth="1"/>
    <col min="6660" max="6662" width="8.109375" style="5" customWidth="1"/>
    <col min="6663" max="6663" width="12.88671875" style="5" customWidth="1"/>
    <col min="6664" max="6664" width="11.33203125" style="5" customWidth="1"/>
    <col min="6665" max="6665" width="11.44140625" style="5" customWidth="1"/>
    <col min="6666" max="6666" width="10.6640625" style="5" customWidth="1"/>
    <col min="6667" max="6667" width="1.88671875" style="5" customWidth="1"/>
    <col min="6668" max="6668" width="23.33203125" style="5" customWidth="1"/>
    <col min="6669" max="6669" width="12.6640625" style="5" bestFit="1" customWidth="1"/>
    <col min="6670" max="6670" width="22.33203125" style="5" customWidth="1"/>
    <col min="6671" max="6909" width="9.109375" style="5"/>
    <col min="6910" max="6910" width="2.109375" style="5" customWidth="1"/>
    <col min="6911" max="6911" width="51.6640625" style="5" customWidth="1"/>
    <col min="6912" max="6915" width="0" style="5" hidden="1" customWidth="1"/>
    <col min="6916" max="6918" width="8.109375" style="5" customWidth="1"/>
    <col min="6919" max="6919" width="12.88671875" style="5" customWidth="1"/>
    <col min="6920" max="6920" width="11.33203125" style="5" customWidth="1"/>
    <col min="6921" max="6921" width="11.44140625" style="5" customWidth="1"/>
    <col min="6922" max="6922" width="10.6640625" style="5" customWidth="1"/>
    <col min="6923" max="6923" width="1.88671875" style="5" customWidth="1"/>
    <col min="6924" max="6924" width="23.33203125" style="5" customWidth="1"/>
    <col min="6925" max="6925" width="12.6640625" style="5" bestFit="1" customWidth="1"/>
    <col min="6926" max="6926" width="22.33203125" style="5" customWidth="1"/>
    <col min="6927" max="7165" width="9.109375" style="5"/>
    <col min="7166" max="7166" width="2.109375" style="5" customWidth="1"/>
    <col min="7167" max="7167" width="51.6640625" style="5" customWidth="1"/>
    <col min="7168" max="7171" width="0" style="5" hidden="1" customWidth="1"/>
    <col min="7172" max="7174" width="8.109375" style="5" customWidth="1"/>
    <col min="7175" max="7175" width="12.88671875" style="5" customWidth="1"/>
    <col min="7176" max="7176" width="11.33203125" style="5" customWidth="1"/>
    <col min="7177" max="7177" width="11.44140625" style="5" customWidth="1"/>
    <col min="7178" max="7178" width="10.6640625" style="5" customWidth="1"/>
    <col min="7179" max="7179" width="1.88671875" style="5" customWidth="1"/>
    <col min="7180" max="7180" width="23.33203125" style="5" customWidth="1"/>
    <col min="7181" max="7181" width="12.6640625" style="5" bestFit="1" customWidth="1"/>
    <col min="7182" max="7182" width="22.33203125" style="5" customWidth="1"/>
    <col min="7183" max="7421" width="9.109375" style="5"/>
    <col min="7422" max="7422" width="2.109375" style="5" customWidth="1"/>
    <col min="7423" max="7423" width="51.6640625" style="5" customWidth="1"/>
    <col min="7424" max="7427" width="0" style="5" hidden="1" customWidth="1"/>
    <col min="7428" max="7430" width="8.109375" style="5" customWidth="1"/>
    <col min="7431" max="7431" width="12.88671875" style="5" customWidth="1"/>
    <col min="7432" max="7432" width="11.33203125" style="5" customWidth="1"/>
    <col min="7433" max="7433" width="11.44140625" style="5" customWidth="1"/>
    <col min="7434" max="7434" width="10.6640625" style="5" customWidth="1"/>
    <col min="7435" max="7435" width="1.88671875" style="5" customWidth="1"/>
    <col min="7436" max="7436" width="23.33203125" style="5" customWidth="1"/>
    <col min="7437" max="7437" width="12.6640625" style="5" bestFit="1" customWidth="1"/>
    <col min="7438" max="7438" width="22.33203125" style="5" customWidth="1"/>
    <col min="7439" max="7677" width="9.109375" style="5"/>
    <col min="7678" max="7678" width="2.109375" style="5" customWidth="1"/>
    <col min="7679" max="7679" width="51.6640625" style="5" customWidth="1"/>
    <col min="7680" max="7683" width="0" style="5" hidden="1" customWidth="1"/>
    <col min="7684" max="7686" width="8.109375" style="5" customWidth="1"/>
    <col min="7687" max="7687" width="12.88671875" style="5" customWidth="1"/>
    <col min="7688" max="7688" width="11.33203125" style="5" customWidth="1"/>
    <col min="7689" max="7689" width="11.44140625" style="5" customWidth="1"/>
    <col min="7690" max="7690" width="10.6640625" style="5" customWidth="1"/>
    <col min="7691" max="7691" width="1.88671875" style="5" customWidth="1"/>
    <col min="7692" max="7692" width="23.33203125" style="5" customWidth="1"/>
    <col min="7693" max="7693" width="12.6640625" style="5" bestFit="1" customWidth="1"/>
    <col min="7694" max="7694" width="22.33203125" style="5" customWidth="1"/>
    <col min="7695" max="7933" width="9.109375" style="5"/>
    <col min="7934" max="7934" width="2.109375" style="5" customWidth="1"/>
    <col min="7935" max="7935" width="51.6640625" style="5" customWidth="1"/>
    <col min="7936" max="7939" width="0" style="5" hidden="1" customWidth="1"/>
    <col min="7940" max="7942" width="8.109375" style="5" customWidth="1"/>
    <col min="7943" max="7943" width="12.88671875" style="5" customWidth="1"/>
    <col min="7944" max="7944" width="11.33203125" style="5" customWidth="1"/>
    <col min="7945" max="7945" width="11.44140625" style="5" customWidth="1"/>
    <col min="7946" max="7946" width="10.6640625" style="5" customWidth="1"/>
    <col min="7947" max="7947" width="1.88671875" style="5" customWidth="1"/>
    <col min="7948" max="7948" width="23.33203125" style="5" customWidth="1"/>
    <col min="7949" max="7949" width="12.6640625" style="5" bestFit="1" customWidth="1"/>
    <col min="7950" max="7950" width="22.33203125" style="5" customWidth="1"/>
    <col min="7951" max="8189" width="9.109375" style="5"/>
    <col min="8190" max="8190" width="2.109375" style="5" customWidth="1"/>
    <col min="8191" max="8191" width="51.6640625" style="5" customWidth="1"/>
    <col min="8192" max="8195" width="0" style="5" hidden="1" customWidth="1"/>
    <col min="8196" max="8198" width="8.109375" style="5" customWidth="1"/>
    <col min="8199" max="8199" width="12.88671875" style="5" customWidth="1"/>
    <col min="8200" max="8200" width="11.33203125" style="5" customWidth="1"/>
    <col min="8201" max="8201" width="11.44140625" style="5" customWidth="1"/>
    <col min="8202" max="8202" width="10.6640625" style="5" customWidth="1"/>
    <col min="8203" max="8203" width="1.88671875" style="5" customWidth="1"/>
    <col min="8204" max="8204" width="23.33203125" style="5" customWidth="1"/>
    <col min="8205" max="8205" width="12.6640625" style="5" bestFit="1" customWidth="1"/>
    <col min="8206" max="8206" width="22.33203125" style="5" customWidth="1"/>
    <col min="8207" max="8445" width="9.109375" style="5"/>
    <col min="8446" max="8446" width="2.109375" style="5" customWidth="1"/>
    <col min="8447" max="8447" width="51.6640625" style="5" customWidth="1"/>
    <col min="8448" max="8451" width="0" style="5" hidden="1" customWidth="1"/>
    <col min="8452" max="8454" width="8.109375" style="5" customWidth="1"/>
    <col min="8455" max="8455" width="12.88671875" style="5" customWidth="1"/>
    <col min="8456" max="8456" width="11.33203125" style="5" customWidth="1"/>
    <col min="8457" max="8457" width="11.44140625" style="5" customWidth="1"/>
    <col min="8458" max="8458" width="10.6640625" style="5" customWidth="1"/>
    <col min="8459" max="8459" width="1.88671875" style="5" customWidth="1"/>
    <col min="8460" max="8460" width="23.33203125" style="5" customWidth="1"/>
    <col min="8461" max="8461" width="12.6640625" style="5" bestFit="1" customWidth="1"/>
    <col min="8462" max="8462" width="22.33203125" style="5" customWidth="1"/>
    <col min="8463" max="8701" width="9.109375" style="5"/>
    <col min="8702" max="8702" width="2.109375" style="5" customWidth="1"/>
    <col min="8703" max="8703" width="51.6640625" style="5" customWidth="1"/>
    <col min="8704" max="8707" width="0" style="5" hidden="1" customWidth="1"/>
    <col min="8708" max="8710" width="8.109375" style="5" customWidth="1"/>
    <col min="8711" max="8711" width="12.88671875" style="5" customWidth="1"/>
    <col min="8712" max="8712" width="11.33203125" style="5" customWidth="1"/>
    <col min="8713" max="8713" width="11.44140625" style="5" customWidth="1"/>
    <col min="8714" max="8714" width="10.6640625" style="5" customWidth="1"/>
    <col min="8715" max="8715" width="1.88671875" style="5" customWidth="1"/>
    <col min="8716" max="8716" width="23.33203125" style="5" customWidth="1"/>
    <col min="8717" max="8717" width="12.6640625" style="5" bestFit="1" customWidth="1"/>
    <col min="8718" max="8718" width="22.33203125" style="5" customWidth="1"/>
    <col min="8719" max="8957" width="9.109375" style="5"/>
    <col min="8958" max="8958" width="2.109375" style="5" customWidth="1"/>
    <col min="8959" max="8959" width="51.6640625" style="5" customWidth="1"/>
    <col min="8960" max="8963" width="0" style="5" hidden="1" customWidth="1"/>
    <col min="8964" max="8966" width="8.109375" style="5" customWidth="1"/>
    <col min="8967" max="8967" width="12.88671875" style="5" customWidth="1"/>
    <col min="8968" max="8968" width="11.33203125" style="5" customWidth="1"/>
    <col min="8969" max="8969" width="11.44140625" style="5" customWidth="1"/>
    <col min="8970" max="8970" width="10.6640625" style="5" customWidth="1"/>
    <col min="8971" max="8971" width="1.88671875" style="5" customWidth="1"/>
    <col min="8972" max="8972" width="23.33203125" style="5" customWidth="1"/>
    <col min="8973" max="8973" width="12.6640625" style="5" bestFit="1" customWidth="1"/>
    <col min="8974" max="8974" width="22.33203125" style="5" customWidth="1"/>
    <col min="8975" max="9213" width="9.109375" style="5"/>
    <col min="9214" max="9214" width="2.109375" style="5" customWidth="1"/>
    <col min="9215" max="9215" width="51.6640625" style="5" customWidth="1"/>
    <col min="9216" max="9219" width="0" style="5" hidden="1" customWidth="1"/>
    <col min="9220" max="9222" width="8.109375" style="5" customWidth="1"/>
    <col min="9223" max="9223" width="12.88671875" style="5" customWidth="1"/>
    <col min="9224" max="9224" width="11.33203125" style="5" customWidth="1"/>
    <col min="9225" max="9225" width="11.44140625" style="5" customWidth="1"/>
    <col min="9226" max="9226" width="10.6640625" style="5" customWidth="1"/>
    <col min="9227" max="9227" width="1.88671875" style="5" customWidth="1"/>
    <col min="9228" max="9228" width="23.33203125" style="5" customWidth="1"/>
    <col min="9229" max="9229" width="12.6640625" style="5" bestFit="1" customWidth="1"/>
    <col min="9230" max="9230" width="22.33203125" style="5" customWidth="1"/>
    <col min="9231" max="9469" width="9.109375" style="5"/>
    <col min="9470" max="9470" width="2.109375" style="5" customWidth="1"/>
    <col min="9471" max="9471" width="51.6640625" style="5" customWidth="1"/>
    <col min="9472" max="9475" width="0" style="5" hidden="1" customWidth="1"/>
    <col min="9476" max="9478" width="8.109375" style="5" customWidth="1"/>
    <col min="9479" max="9479" width="12.88671875" style="5" customWidth="1"/>
    <col min="9480" max="9480" width="11.33203125" style="5" customWidth="1"/>
    <col min="9481" max="9481" width="11.44140625" style="5" customWidth="1"/>
    <col min="9482" max="9482" width="10.6640625" style="5" customWidth="1"/>
    <col min="9483" max="9483" width="1.88671875" style="5" customWidth="1"/>
    <col min="9484" max="9484" width="23.33203125" style="5" customWidth="1"/>
    <col min="9485" max="9485" width="12.6640625" style="5" bestFit="1" customWidth="1"/>
    <col min="9486" max="9486" width="22.33203125" style="5" customWidth="1"/>
    <col min="9487" max="9725" width="9.109375" style="5"/>
    <col min="9726" max="9726" width="2.109375" style="5" customWidth="1"/>
    <col min="9727" max="9727" width="51.6640625" style="5" customWidth="1"/>
    <col min="9728" max="9731" width="0" style="5" hidden="1" customWidth="1"/>
    <col min="9732" max="9734" width="8.109375" style="5" customWidth="1"/>
    <col min="9735" max="9735" width="12.88671875" style="5" customWidth="1"/>
    <col min="9736" max="9736" width="11.33203125" style="5" customWidth="1"/>
    <col min="9737" max="9737" width="11.44140625" style="5" customWidth="1"/>
    <col min="9738" max="9738" width="10.6640625" style="5" customWidth="1"/>
    <col min="9739" max="9739" width="1.88671875" style="5" customWidth="1"/>
    <col min="9740" max="9740" width="23.33203125" style="5" customWidth="1"/>
    <col min="9741" max="9741" width="12.6640625" style="5" bestFit="1" customWidth="1"/>
    <col min="9742" max="9742" width="22.33203125" style="5" customWidth="1"/>
    <col min="9743" max="9981" width="9.109375" style="5"/>
    <col min="9982" max="9982" width="2.109375" style="5" customWidth="1"/>
    <col min="9983" max="9983" width="51.6640625" style="5" customWidth="1"/>
    <col min="9984" max="9987" width="0" style="5" hidden="1" customWidth="1"/>
    <col min="9988" max="9990" width="8.109375" style="5" customWidth="1"/>
    <col min="9991" max="9991" width="12.88671875" style="5" customWidth="1"/>
    <col min="9992" max="9992" width="11.33203125" style="5" customWidth="1"/>
    <col min="9993" max="9993" width="11.44140625" style="5" customWidth="1"/>
    <col min="9994" max="9994" width="10.6640625" style="5" customWidth="1"/>
    <col min="9995" max="9995" width="1.88671875" style="5" customWidth="1"/>
    <col min="9996" max="9996" width="23.33203125" style="5" customWidth="1"/>
    <col min="9997" max="9997" width="12.6640625" style="5" bestFit="1" customWidth="1"/>
    <col min="9998" max="9998" width="22.33203125" style="5" customWidth="1"/>
    <col min="9999" max="10237" width="9.109375" style="5"/>
    <col min="10238" max="10238" width="2.109375" style="5" customWidth="1"/>
    <col min="10239" max="10239" width="51.6640625" style="5" customWidth="1"/>
    <col min="10240" max="10243" width="0" style="5" hidden="1" customWidth="1"/>
    <col min="10244" max="10246" width="8.109375" style="5" customWidth="1"/>
    <col min="10247" max="10247" width="12.88671875" style="5" customWidth="1"/>
    <col min="10248" max="10248" width="11.33203125" style="5" customWidth="1"/>
    <col min="10249" max="10249" width="11.44140625" style="5" customWidth="1"/>
    <col min="10250" max="10250" width="10.6640625" style="5" customWidth="1"/>
    <col min="10251" max="10251" width="1.88671875" style="5" customWidth="1"/>
    <col min="10252" max="10252" width="23.33203125" style="5" customWidth="1"/>
    <col min="10253" max="10253" width="12.6640625" style="5" bestFit="1" customWidth="1"/>
    <col min="10254" max="10254" width="22.33203125" style="5" customWidth="1"/>
    <col min="10255" max="10493" width="9.109375" style="5"/>
    <col min="10494" max="10494" width="2.109375" style="5" customWidth="1"/>
    <col min="10495" max="10495" width="51.6640625" style="5" customWidth="1"/>
    <col min="10496" max="10499" width="0" style="5" hidden="1" customWidth="1"/>
    <col min="10500" max="10502" width="8.109375" style="5" customWidth="1"/>
    <col min="10503" max="10503" width="12.88671875" style="5" customWidth="1"/>
    <col min="10504" max="10504" width="11.33203125" style="5" customWidth="1"/>
    <col min="10505" max="10505" width="11.44140625" style="5" customWidth="1"/>
    <col min="10506" max="10506" width="10.6640625" style="5" customWidth="1"/>
    <col min="10507" max="10507" width="1.88671875" style="5" customWidth="1"/>
    <col min="10508" max="10508" width="23.33203125" style="5" customWidth="1"/>
    <col min="10509" max="10509" width="12.6640625" style="5" bestFit="1" customWidth="1"/>
    <col min="10510" max="10510" width="22.33203125" style="5" customWidth="1"/>
    <col min="10511" max="10749" width="9.109375" style="5"/>
    <col min="10750" max="10750" width="2.109375" style="5" customWidth="1"/>
    <col min="10751" max="10751" width="51.6640625" style="5" customWidth="1"/>
    <col min="10752" max="10755" width="0" style="5" hidden="1" customWidth="1"/>
    <col min="10756" max="10758" width="8.109375" style="5" customWidth="1"/>
    <col min="10759" max="10759" width="12.88671875" style="5" customWidth="1"/>
    <col min="10760" max="10760" width="11.33203125" style="5" customWidth="1"/>
    <col min="10761" max="10761" width="11.44140625" style="5" customWidth="1"/>
    <col min="10762" max="10762" width="10.6640625" style="5" customWidth="1"/>
    <col min="10763" max="10763" width="1.88671875" style="5" customWidth="1"/>
    <col min="10764" max="10764" width="23.33203125" style="5" customWidth="1"/>
    <col min="10765" max="10765" width="12.6640625" style="5" bestFit="1" customWidth="1"/>
    <col min="10766" max="10766" width="22.33203125" style="5" customWidth="1"/>
    <col min="10767" max="11005" width="9.109375" style="5"/>
    <col min="11006" max="11006" width="2.109375" style="5" customWidth="1"/>
    <col min="11007" max="11007" width="51.6640625" style="5" customWidth="1"/>
    <col min="11008" max="11011" width="0" style="5" hidden="1" customWidth="1"/>
    <col min="11012" max="11014" width="8.109375" style="5" customWidth="1"/>
    <col min="11015" max="11015" width="12.88671875" style="5" customWidth="1"/>
    <col min="11016" max="11016" width="11.33203125" style="5" customWidth="1"/>
    <col min="11017" max="11017" width="11.44140625" style="5" customWidth="1"/>
    <col min="11018" max="11018" width="10.6640625" style="5" customWidth="1"/>
    <col min="11019" max="11019" width="1.88671875" style="5" customWidth="1"/>
    <col min="11020" max="11020" width="23.33203125" style="5" customWidth="1"/>
    <col min="11021" max="11021" width="12.6640625" style="5" bestFit="1" customWidth="1"/>
    <col min="11022" max="11022" width="22.33203125" style="5" customWidth="1"/>
    <col min="11023" max="11261" width="9.109375" style="5"/>
    <col min="11262" max="11262" width="2.109375" style="5" customWidth="1"/>
    <col min="11263" max="11263" width="51.6640625" style="5" customWidth="1"/>
    <col min="11264" max="11267" width="0" style="5" hidden="1" customWidth="1"/>
    <col min="11268" max="11270" width="8.109375" style="5" customWidth="1"/>
    <col min="11271" max="11271" width="12.88671875" style="5" customWidth="1"/>
    <col min="11272" max="11272" width="11.33203125" style="5" customWidth="1"/>
    <col min="11273" max="11273" width="11.44140625" style="5" customWidth="1"/>
    <col min="11274" max="11274" width="10.6640625" style="5" customWidth="1"/>
    <col min="11275" max="11275" width="1.88671875" style="5" customWidth="1"/>
    <col min="11276" max="11276" width="23.33203125" style="5" customWidth="1"/>
    <col min="11277" max="11277" width="12.6640625" style="5" bestFit="1" customWidth="1"/>
    <col min="11278" max="11278" width="22.33203125" style="5" customWidth="1"/>
    <col min="11279" max="11517" width="9.109375" style="5"/>
    <col min="11518" max="11518" width="2.109375" style="5" customWidth="1"/>
    <col min="11519" max="11519" width="51.6640625" style="5" customWidth="1"/>
    <col min="11520" max="11523" width="0" style="5" hidden="1" customWidth="1"/>
    <col min="11524" max="11526" width="8.109375" style="5" customWidth="1"/>
    <col min="11527" max="11527" width="12.88671875" style="5" customWidth="1"/>
    <col min="11528" max="11528" width="11.33203125" style="5" customWidth="1"/>
    <col min="11529" max="11529" width="11.44140625" style="5" customWidth="1"/>
    <col min="11530" max="11530" width="10.6640625" style="5" customWidth="1"/>
    <col min="11531" max="11531" width="1.88671875" style="5" customWidth="1"/>
    <col min="11532" max="11532" width="23.33203125" style="5" customWidth="1"/>
    <col min="11533" max="11533" width="12.6640625" style="5" bestFit="1" customWidth="1"/>
    <col min="11534" max="11534" width="22.33203125" style="5" customWidth="1"/>
    <col min="11535" max="11773" width="9.109375" style="5"/>
    <col min="11774" max="11774" width="2.109375" style="5" customWidth="1"/>
    <col min="11775" max="11775" width="51.6640625" style="5" customWidth="1"/>
    <col min="11776" max="11779" width="0" style="5" hidden="1" customWidth="1"/>
    <col min="11780" max="11782" width="8.109375" style="5" customWidth="1"/>
    <col min="11783" max="11783" width="12.88671875" style="5" customWidth="1"/>
    <col min="11784" max="11784" width="11.33203125" style="5" customWidth="1"/>
    <col min="11785" max="11785" width="11.44140625" style="5" customWidth="1"/>
    <col min="11786" max="11786" width="10.6640625" style="5" customWidth="1"/>
    <col min="11787" max="11787" width="1.88671875" style="5" customWidth="1"/>
    <col min="11788" max="11788" width="23.33203125" style="5" customWidth="1"/>
    <col min="11789" max="11789" width="12.6640625" style="5" bestFit="1" customWidth="1"/>
    <col min="11790" max="11790" width="22.33203125" style="5" customWidth="1"/>
    <col min="11791" max="12029" width="9.109375" style="5"/>
    <col min="12030" max="12030" width="2.109375" style="5" customWidth="1"/>
    <col min="12031" max="12031" width="51.6640625" style="5" customWidth="1"/>
    <col min="12032" max="12035" width="0" style="5" hidden="1" customWidth="1"/>
    <col min="12036" max="12038" width="8.109375" style="5" customWidth="1"/>
    <col min="12039" max="12039" width="12.88671875" style="5" customWidth="1"/>
    <col min="12040" max="12040" width="11.33203125" style="5" customWidth="1"/>
    <col min="12041" max="12041" width="11.44140625" style="5" customWidth="1"/>
    <col min="12042" max="12042" width="10.6640625" style="5" customWidth="1"/>
    <col min="12043" max="12043" width="1.88671875" style="5" customWidth="1"/>
    <col min="12044" max="12044" width="23.33203125" style="5" customWidth="1"/>
    <col min="12045" max="12045" width="12.6640625" style="5" bestFit="1" customWidth="1"/>
    <col min="12046" max="12046" width="22.33203125" style="5" customWidth="1"/>
    <col min="12047" max="12285" width="9.109375" style="5"/>
    <col min="12286" max="12286" width="2.109375" style="5" customWidth="1"/>
    <col min="12287" max="12287" width="51.6640625" style="5" customWidth="1"/>
    <col min="12288" max="12291" width="0" style="5" hidden="1" customWidth="1"/>
    <col min="12292" max="12294" width="8.109375" style="5" customWidth="1"/>
    <col min="12295" max="12295" width="12.88671875" style="5" customWidth="1"/>
    <col min="12296" max="12296" width="11.33203125" style="5" customWidth="1"/>
    <col min="12297" max="12297" width="11.44140625" style="5" customWidth="1"/>
    <col min="12298" max="12298" width="10.6640625" style="5" customWidth="1"/>
    <col min="12299" max="12299" width="1.88671875" style="5" customWidth="1"/>
    <col min="12300" max="12300" width="23.33203125" style="5" customWidth="1"/>
    <col min="12301" max="12301" width="12.6640625" style="5" bestFit="1" customWidth="1"/>
    <col min="12302" max="12302" width="22.33203125" style="5" customWidth="1"/>
    <col min="12303" max="12541" width="9.109375" style="5"/>
    <col min="12542" max="12542" width="2.109375" style="5" customWidth="1"/>
    <col min="12543" max="12543" width="51.6640625" style="5" customWidth="1"/>
    <col min="12544" max="12547" width="0" style="5" hidden="1" customWidth="1"/>
    <col min="12548" max="12550" width="8.109375" style="5" customWidth="1"/>
    <col min="12551" max="12551" width="12.88671875" style="5" customWidth="1"/>
    <col min="12552" max="12552" width="11.33203125" style="5" customWidth="1"/>
    <col min="12553" max="12553" width="11.44140625" style="5" customWidth="1"/>
    <col min="12554" max="12554" width="10.6640625" style="5" customWidth="1"/>
    <col min="12555" max="12555" width="1.88671875" style="5" customWidth="1"/>
    <col min="12556" max="12556" width="23.33203125" style="5" customWidth="1"/>
    <col min="12557" max="12557" width="12.6640625" style="5" bestFit="1" customWidth="1"/>
    <col min="12558" max="12558" width="22.33203125" style="5" customWidth="1"/>
    <col min="12559" max="12797" width="9.109375" style="5"/>
    <col min="12798" max="12798" width="2.109375" style="5" customWidth="1"/>
    <col min="12799" max="12799" width="51.6640625" style="5" customWidth="1"/>
    <col min="12800" max="12803" width="0" style="5" hidden="1" customWidth="1"/>
    <col min="12804" max="12806" width="8.109375" style="5" customWidth="1"/>
    <col min="12807" max="12807" width="12.88671875" style="5" customWidth="1"/>
    <col min="12808" max="12808" width="11.33203125" style="5" customWidth="1"/>
    <col min="12809" max="12809" width="11.44140625" style="5" customWidth="1"/>
    <col min="12810" max="12810" width="10.6640625" style="5" customWidth="1"/>
    <col min="12811" max="12811" width="1.88671875" style="5" customWidth="1"/>
    <col min="12812" max="12812" width="23.33203125" style="5" customWidth="1"/>
    <col min="12813" max="12813" width="12.6640625" style="5" bestFit="1" customWidth="1"/>
    <col min="12814" max="12814" width="22.33203125" style="5" customWidth="1"/>
    <col min="12815" max="13053" width="9.109375" style="5"/>
    <col min="13054" max="13054" width="2.109375" style="5" customWidth="1"/>
    <col min="13055" max="13055" width="51.6640625" style="5" customWidth="1"/>
    <col min="13056" max="13059" width="0" style="5" hidden="1" customWidth="1"/>
    <col min="13060" max="13062" width="8.109375" style="5" customWidth="1"/>
    <col min="13063" max="13063" width="12.88671875" style="5" customWidth="1"/>
    <col min="13064" max="13064" width="11.33203125" style="5" customWidth="1"/>
    <col min="13065" max="13065" width="11.44140625" style="5" customWidth="1"/>
    <col min="13066" max="13066" width="10.6640625" style="5" customWidth="1"/>
    <col min="13067" max="13067" width="1.88671875" style="5" customWidth="1"/>
    <col min="13068" max="13068" width="23.33203125" style="5" customWidth="1"/>
    <col min="13069" max="13069" width="12.6640625" style="5" bestFit="1" customWidth="1"/>
    <col min="13070" max="13070" width="22.33203125" style="5" customWidth="1"/>
    <col min="13071" max="13309" width="9.109375" style="5"/>
    <col min="13310" max="13310" width="2.109375" style="5" customWidth="1"/>
    <col min="13311" max="13311" width="51.6640625" style="5" customWidth="1"/>
    <col min="13312" max="13315" width="0" style="5" hidden="1" customWidth="1"/>
    <col min="13316" max="13318" width="8.109375" style="5" customWidth="1"/>
    <col min="13319" max="13319" width="12.88671875" style="5" customWidth="1"/>
    <col min="13320" max="13320" width="11.33203125" style="5" customWidth="1"/>
    <col min="13321" max="13321" width="11.44140625" style="5" customWidth="1"/>
    <col min="13322" max="13322" width="10.6640625" style="5" customWidth="1"/>
    <col min="13323" max="13323" width="1.88671875" style="5" customWidth="1"/>
    <col min="13324" max="13324" width="23.33203125" style="5" customWidth="1"/>
    <col min="13325" max="13325" width="12.6640625" style="5" bestFit="1" customWidth="1"/>
    <col min="13326" max="13326" width="22.33203125" style="5" customWidth="1"/>
    <col min="13327" max="13565" width="9.109375" style="5"/>
    <col min="13566" max="13566" width="2.109375" style="5" customWidth="1"/>
    <col min="13567" max="13567" width="51.6640625" style="5" customWidth="1"/>
    <col min="13568" max="13571" width="0" style="5" hidden="1" customWidth="1"/>
    <col min="13572" max="13574" width="8.109375" style="5" customWidth="1"/>
    <col min="13575" max="13575" width="12.88671875" style="5" customWidth="1"/>
    <col min="13576" max="13576" width="11.33203125" style="5" customWidth="1"/>
    <col min="13577" max="13577" width="11.44140625" style="5" customWidth="1"/>
    <col min="13578" max="13578" width="10.6640625" style="5" customWidth="1"/>
    <col min="13579" max="13579" width="1.88671875" style="5" customWidth="1"/>
    <col min="13580" max="13580" width="23.33203125" style="5" customWidth="1"/>
    <col min="13581" max="13581" width="12.6640625" style="5" bestFit="1" customWidth="1"/>
    <col min="13582" max="13582" width="22.33203125" style="5" customWidth="1"/>
    <col min="13583" max="13821" width="9.109375" style="5"/>
    <col min="13822" max="13822" width="2.109375" style="5" customWidth="1"/>
    <col min="13823" max="13823" width="51.6640625" style="5" customWidth="1"/>
    <col min="13824" max="13827" width="0" style="5" hidden="1" customWidth="1"/>
    <col min="13828" max="13830" width="8.109375" style="5" customWidth="1"/>
    <col min="13831" max="13831" width="12.88671875" style="5" customWidth="1"/>
    <col min="13832" max="13832" width="11.33203125" style="5" customWidth="1"/>
    <col min="13833" max="13833" width="11.44140625" style="5" customWidth="1"/>
    <col min="13834" max="13834" width="10.6640625" style="5" customWidth="1"/>
    <col min="13835" max="13835" width="1.88671875" style="5" customWidth="1"/>
    <col min="13836" max="13836" width="23.33203125" style="5" customWidth="1"/>
    <col min="13837" max="13837" width="12.6640625" style="5" bestFit="1" customWidth="1"/>
    <col min="13838" max="13838" width="22.33203125" style="5" customWidth="1"/>
    <col min="13839" max="14077" width="9.109375" style="5"/>
    <col min="14078" max="14078" width="2.109375" style="5" customWidth="1"/>
    <col min="14079" max="14079" width="51.6640625" style="5" customWidth="1"/>
    <col min="14080" max="14083" width="0" style="5" hidden="1" customWidth="1"/>
    <col min="14084" max="14086" width="8.109375" style="5" customWidth="1"/>
    <col min="14087" max="14087" width="12.88671875" style="5" customWidth="1"/>
    <col min="14088" max="14088" width="11.33203125" style="5" customWidth="1"/>
    <col min="14089" max="14089" width="11.44140625" style="5" customWidth="1"/>
    <col min="14090" max="14090" width="10.6640625" style="5" customWidth="1"/>
    <col min="14091" max="14091" width="1.88671875" style="5" customWidth="1"/>
    <col min="14092" max="14092" width="23.33203125" style="5" customWidth="1"/>
    <col min="14093" max="14093" width="12.6640625" style="5" bestFit="1" customWidth="1"/>
    <col min="14094" max="14094" width="22.33203125" style="5" customWidth="1"/>
    <col min="14095" max="14333" width="9.109375" style="5"/>
    <col min="14334" max="14334" width="2.109375" style="5" customWidth="1"/>
    <col min="14335" max="14335" width="51.6640625" style="5" customWidth="1"/>
    <col min="14336" max="14339" width="0" style="5" hidden="1" customWidth="1"/>
    <col min="14340" max="14342" width="8.109375" style="5" customWidth="1"/>
    <col min="14343" max="14343" width="12.88671875" style="5" customWidth="1"/>
    <col min="14344" max="14344" width="11.33203125" style="5" customWidth="1"/>
    <col min="14345" max="14345" width="11.44140625" style="5" customWidth="1"/>
    <col min="14346" max="14346" width="10.6640625" style="5" customWidth="1"/>
    <col min="14347" max="14347" width="1.88671875" style="5" customWidth="1"/>
    <col min="14348" max="14348" width="23.33203125" style="5" customWidth="1"/>
    <col min="14349" max="14349" width="12.6640625" style="5" bestFit="1" customWidth="1"/>
    <col min="14350" max="14350" width="22.33203125" style="5" customWidth="1"/>
    <col min="14351" max="14589" width="9.109375" style="5"/>
    <col min="14590" max="14590" width="2.109375" style="5" customWidth="1"/>
    <col min="14591" max="14591" width="51.6640625" style="5" customWidth="1"/>
    <col min="14592" max="14595" width="0" style="5" hidden="1" customWidth="1"/>
    <col min="14596" max="14598" width="8.109375" style="5" customWidth="1"/>
    <col min="14599" max="14599" width="12.88671875" style="5" customWidth="1"/>
    <col min="14600" max="14600" width="11.33203125" style="5" customWidth="1"/>
    <col min="14601" max="14601" width="11.44140625" style="5" customWidth="1"/>
    <col min="14602" max="14602" width="10.6640625" style="5" customWidth="1"/>
    <col min="14603" max="14603" width="1.88671875" style="5" customWidth="1"/>
    <col min="14604" max="14604" width="23.33203125" style="5" customWidth="1"/>
    <col min="14605" max="14605" width="12.6640625" style="5" bestFit="1" customWidth="1"/>
    <col min="14606" max="14606" width="22.33203125" style="5" customWidth="1"/>
    <col min="14607" max="14845" width="9.109375" style="5"/>
    <col min="14846" max="14846" width="2.109375" style="5" customWidth="1"/>
    <col min="14847" max="14847" width="51.6640625" style="5" customWidth="1"/>
    <col min="14848" max="14851" width="0" style="5" hidden="1" customWidth="1"/>
    <col min="14852" max="14854" width="8.109375" style="5" customWidth="1"/>
    <col min="14855" max="14855" width="12.88671875" style="5" customWidth="1"/>
    <col min="14856" max="14856" width="11.33203125" style="5" customWidth="1"/>
    <col min="14857" max="14857" width="11.44140625" style="5" customWidth="1"/>
    <col min="14858" max="14858" width="10.6640625" style="5" customWidth="1"/>
    <col min="14859" max="14859" width="1.88671875" style="5" customWidth="1"/>
    <col min="14860" max="14860" width="23.33203125" style="5" customWidth="1"/>
    <col min="14861" max="14861" width="12.6640625" style="5" bestFit="1" customWidth="1"/>
    <col min="14862" max="14862" width="22.33203125" style="5" customWidth="1"/>
    <col min="14863" max="15101" width="9.109375" style="5"/>
    <col min="15102" max="15102" width="2.109375" style="5" customWidth="1"/>
    <col min="15103" max="15103" width="51.6640625" style="5" customWidth="1"/>
    <col min="15104" max="15107" width="0" style="5" hidden="1" customWidth="1"/>
    <col min="15108" max="15110" width="8.109375" style="5" customWidth="1"/>
    <col min="15111" max="15111" width="12.88671875" style="5" customWidth="1"/>
    <col min="15112" max="15112" width="11.33203125" style="5" customWidth="1"/>
    <col min="15113" max="15113" width="11.44140625" style="5" customWidth="1"/>
    <col min="15114" max="15114" width="10.6640625" style="5" customWidth="1"/>
    <col min="15115" max="15115" width="1.88671875" style="5" customWidth="1"/>
    <col min="15116" max="15116" width="23.33203125" style="5" customWidth="1"/>
    <col min="15117" max="15117" width="12.6640625" style="5" bestFit="1" customWidth="1"/>
    <col min="15118" max="15118" width="22.33203125" style="5" customWidth="1"/>
    <col min="15119" max="15357" width="9.109375" style="5"/>
    <col min="15358" max="15358" width="2.109375" style="5" customWidth="1"/>
    <col min="15359" max="15359" width="51.6640625" style="5" customWidth="1"/>
    <col min="15360" max="15363" width="0" style="5" hidden="1" customWidth="1"/>
    <col min="15364" max="15366" width="8.109375" style="5" customWidth="1"/>
    <col min="15367" max="15367" width="12.88671875" style="5" customWidth="1"/>
    <col min="15368" max="15368" width="11.33203125" style="5" customWidth="1"/>
    <col min="15369" max="15369" width="11.44140625" style="5" customWidth="1"/>
    <col min="15370" max="15370" width="10.6640625" style="5" customWidth="1"/>
    <col min="15371" max="15371" width="1.88671875" style="5" customWidth="1"/>
    <col min="15372" max="15372" width="23.33203125" style="5" customWidth="1"/>
    <col min="15373" max="15373" width="12.6640625" style="5" bestFit="1" customWidth="1"/>
    <col min="15374" max="15374" width="22.33203125" style="5" customWidth="1"/>
    <col min="15375" max="15613" width="9.109375" style="5"/>
    <col min="15614" max="15614" width="2.109375" style="5" customWidth="1"/>
    <col min="15615" max="15615" width="51.6640625" style="5" customWidth="1"/>
    <col min="15616" max="15619" width="0" style="5" hidden="1" customWidth="1"/>
    <col min="15620" max="15622" width="8.109375" style="5" customWidth="1"/>
    <col min="15623" max="15623" width="12.88671875" style="5" customWidth="1"/>
    <col min="15624" max="15624" width="11.33203125" style="5" customWidth="1"/>
    <col min="15625" max="15625" width="11.44140625" style="5" customWidth="1"/>
    <col min="15626" max="15626" width="10.6640625" style="5" customWidth="1"/>
    <col min="15627" max="15627" width="1.88671875" style="5" customWidth="1"/>
    <col min="15628" max="15628" width="23.33203125" style="5" customWidth="1"/>
    <col min="15629" max="15629" width="12.6640625" style="5" bestFit="1" customWidth="1"/>
    <col min="15630" max="15630" width="22.33203125" style="5" customWidth="1"/>
    <col min="15631" max="15869" width="9.109375" style="5"/>
    <col min="15870" max="15870" width="2.109375" style="5" customWidth="1"/>
    <col min="15871" max="15871" width="51.6640625" style="5" customWidth="1"/>
    <col min="15872" max="15875" width="0" style="5" hidden="1" customWidth="1"/>
    <col min="15876" max="15878" width="8.109375" style="5" customWidth="1"/>
    <col min="15879" max="15879" width="12.88671875" style="5" customWidth="1"/>
    <col min="15880" max="15880" width="11.33203125" style="5" customWidth="1"/>
    <col min="15881" max="15881" width="11.44140625" style="5" customWidth="1"/>
    <col min="15882" max="15882" width="10.6640625" style="5" customWidth="1"/>
    <col min="15883" max="15883" width="1.88671875" style="5" customWidth="1"/>
    <col min="15884" max="15884" width="23.33203125" style="5" customWidth="1"/>
    <col min="15885" max="15885" width="12.6640625" style="5" bestFit="1" customWidth="1"/>
    <col min="15886" max="15886" width="22.33203125" style="5" customWidth="1"/>
    <col min="15887" max="16125" width="9.109375" style="5"/>
    <col min="16126" max="16126" width="2.109375" style="5" customWidth="1"/>
    <col min="16127" max="16127" width="51.6640625" style="5" customWidth="1"/>
    <col min="16128" max="16131" width="0" style="5" hidden="1" customWidth="1"/>
    <col min="16132" max="16134" width="8.109375" style="5" customWidth="1"/>
    <col min="16135" max="16135" width="12.88671875" style="5" customWidth="1"/>
    <col min="16136" max="16136" width="11.33203125" style="5" customWidth="1"/>
    <col min="16137" max="16137" width="11.44140625" style="5" customWidth="1"/>
    <col min="16138" max="16138" width="10.6640625" style="5" customWidth="1"/>
    <col min="16139" max="16139" width="1.88671875" style="5" customWidth="1"/>
    <col min="16140" max="16140" width="23.33203125" style="5" customWidth="1"/>
    <col min="16141" max="16141" width="12.6640625" style="5" bestFit="1" customWidth="1"/>
    <col min="16142" max="16142" width="22.33203125" style="5" customWidth="1"/>
    <col min="16143" max="16384" width="9.109375" style="5"/>
  </cols>
  <sheetData>
    <row r="2" spans="3:13" ht="5.25" customHeight="1" x14ac:dyDescent="0.25">
      <c r="C2" s="1"/>
      <c r="F2" s="3"/>
      <c r="G2" s="4"/>
      <c r="H2" s="5"/>
    </row>
    <row r="3" spans="3:13" ht="36" customHeight="1" x14ac:dyDescent="0.3">
      <c r="C3" s="51" t="s">
        <v>120</v>
      </c>
      <c r="D3" s="52"/>
      <c r="E3" s="52"/>
      <c r="F3" s="52"/>
      <c r="G3" s="52"/>
      <c r="H3" s="52"/>
      <c r="I3" s="52"/>
      <c r="J3" s="52"/>
      <c r="K3" s="9"/>
    </row>
    <row r="4" spans="3:13" x14ac:dyDescent="0.3">
      <c r="C4" s="10"/>
      <c r="D4" s="9"/>
      <c r="E4" s="9"/>
      <c r="F4" s="9"/>
      <c r="G4" s="9"/>
      <c r="H4" s="9"/>
      <c r="I4" s="9"/>
      <c r="J4" s="50" t="s">
        <v>121</v>
      </c>
      <c r="K4" s="9"/>
    </row>
    <row r="5" spans="3:13" ht="16.5" customHeight="1" x14ac:dyDescent="0.3">
      <c r="C5" s="53" t="s">
        <v>0</v>
      </c>
      <c r="D5" s="53" t="s">
        <v>1</v>
      </c>
      <c r="E5" s="53" t="s">
        <v>2</v>
      </c>
      <c r="F5" s="53" t="s">
        <v>3</v>
      </c>
      <c r="G5" s="53" t="s">
        <v>4</v>
      </c>
      <c r="H5" s="53"/>
      <c r="I5" s="53"/>
      <c r="J5" s="53"/>
      <c r="K5" s="10"/>
    </row>
    <row r="6" spans="3:13" ht="16.5" customHeight="1" x14ac:dyDescent="0.3">
      <c r="C6" s="53"/>
      <c r="D6" s="53"/>
      <c r="E6" s="53"/>
      <c r="F6" s="53"/>
      <c r="G6" s="53" t="s">
        <v>5</v>
      </c>
      <c r="H6" s="55" t="s">
        <v>6</v>
      </c>
      <c r="I6" s="55"/>
      <c r="J6" s="55"/>
      <c r="K6" s="10"/>
    </row>
    <row r="7" spans="3:13" ht="16.5" customHeight="1" x14ac:dyDescent="0.3">
      <c r="C7" s="53"/>
      <c r="D7" s="53"/>
      <c r="E7" s="53"/>
      <c r="F7" s="53"/>
      <c r="G7" s="53"/>
      <c r="H7" s="11" t="s">
        <v>7</v>
      </c>
      <c r="I7" s="11" t="s">
        <v>8</v>
      </c>
      <c r="J7" s="11" t="s">
        <v>9</v>
      </c>
      <c r="K7" s="10"/>
    </row>
    <row r="8" spans="3:13" ht="15.6" x14ac:dyDescent="0.3">
      <c r="C8" s="56" t="s">
        <v>10</v>
      </c>
      <c r="D8" s="56"/>
      <c r="E8" s="56"/>
      <c r="F8" s="56"/>
      <c r="G8" s="56"/>
      <c r="H8" s="56"/>
      <c r="I8" s="56"/>
      <c r="J8" s="56"/>
      <c r="K8" s="12"/>
    </row>
    <row r="9" spans="3:13" ht="17.25" customHeight="1" x14ac:dyDescent="0.3">
      <c r="C9" s="48" t="s">
        <v>11</v>
      </c>
      <c r="D9" s="14"/>
      <c r="E9" s="14"/>
      <c r="F9" s="14"/>
      <c r="G9" s="15">
        <f>SUM(H9:J9)</f>
        <v>391065</v>
      </c>
      <c r="H9" s="15">
        <f>+H10+H15</f>
        <v>130355</v>
      </c>
      <c r="I9" s="15">
        <f>+I10+I15</f>
        <v>130355</v>
      </c>
      <c r="J9" s="15">
        <f>+J10+J15</f>
        <v>130355</v>
      </c>
      <c r="K9" s="16"/>
    </row>
    <row r="10" spans="3:13" ht="15.75" hidden="1" customHeight="1" x14ac:dyDescent="0.3">
      <c r="C10" s="17" t="s">
        <v>12</v>
      </c>
      <c r="D10" s="18">
        <v>41</v>
      </c>
      <c r="E10" s="18">
        <v>10</v>
      </c>
      <c r="F10" s="18" t="s">
        <v>13</v>
      </c>
      <c r="G10" s="15">
        <f t="shared" ref="G10:G15" si="0">SUM(H10:J10)</f>
        <v>391065</v>
      </c>
      <c r="H10" s="15">
        <f>H11</f>
        <v>130355</v>
      </c>
      <c r="I10" s="15">
        <f>I11</f>
        <v>130355</v>
      </c>
      <c r="J10" s="15">
        <f>J11</f>
        <v>130355</v>
      </c>
      <c r="K10" s="16"/>
    </row>
    <row r="11" spans="3:13" ht="6" hidden="1" customHeight="1" x14ac:dyDescent="0.3">
      <c r="C11" s="17" t="s">
        <v>14</v>
      </c>
      <c r="D11" s="18">
        <v>41</v>
      </c>
      <c r="E11" s="18">
        <v>11</v>
      </c>
      <c r="F11" s="18" t="s">
        <v>13</v>
      </c>
      <c r="G11" s="15">
        <f t="shared" si="0"/>
        <v>391065</v>
      </c>
      <c r="H11" s="15">
        <f>SUM(H12:H13)</f>
        <v>130355</v>
      </c>
      <c r="I11" s="15">
        <f>SUM(I12:I13)</f>
        <v>130355</v>
      </c>
      <c r="J11" s="15">
        <f>SUM(J12:J13)</f>
        <v>130355</v>
      </c>
      <c r="K11" s="16"/>
    </row>
    <row r="12" spans="3:13" ht="15.75" customHeight="1" x14ac:dyDescent="0.3">
      <c r="C12" s="17" t="s">
        <v>15</v>
      </c>
      <c r="D12" s="19"/>
      <c r="E12" s="19"/>
      <c r="F12" s="19">
        <v>100</v>
      </c>
      <c r="G12" s="15">
        <f t="shared" si="0"/>
        <v>391065</v>
      </c>
      <c r="H12" s="58">
        <v>130355</v>
      </c>
      <c r="I12" s="58">
        <v>130355</v>
      </c>
      <c r="J12" s="58">
        <v>130355</v>
      </c>
      <c r="K12" s="21"/>
      <c r="L12" s="22"/>
      <c r="M12" s="22"/>
    </row>
    <row r="13" spans="3:13" ht="14.25" hidden="1" customHeight="1" x14ac:dyDescent="0.3">
      <c r="C13" s="17" t="s">
        <v>16</v>
      </c>
      <c r="D13" s="19"/>
      <c r="E13" s="19"/>
      <c r="F13" s="19">
        <v>200</v>
      </c>
      <c r="G13" s="23">
        <f t="shared" si="0"/>
        <v>0</v>
      </c>
      <c r="H13" s="23">
        <f>SUM(H14:H14)</f>
        <v>0</v>
      </c>
      <c r="I13" s="23">
        <f>SUM(I14:I14)</f>
        <v>0</v>
      </c>
      <c r="J13" s="23">
        <f>SUM(J14:J14)</f>
        <v>0</v>
      </c>
      <c r="K13" s="24"/>
    </row>
    <row r="14" spans="3:13" ht="15" hidden="1" customHeight="1" x14ac:dyDescent="0.3">
      <c r="C14" s="17" t="s">
        <v>17</v>
      </c>
      <c r="D14" s="19"/>
      <c r="E14" s="19"/>
      <c r="F14" s="19">
        <v>210</v>
      </c>
      <c r="G14" s="23">
        <f t="shared" si="0"/>
        <v>0</v>
      </c>
      <c r="H14" s="25"/>
      <c r="I14" s="25"/>
      <c r="J14" s="25"/>
      <c r="K14" s="25"/>
    </row>
    <row r="15" spans="3:13" ht="12" hidden="1" customHeight="1" x14ac:dyDescent="0.3">
      <c r="C15" s="17" t="s">
        <v>18</v>
      </c>
      <c r="D15" s="19">
        <v>48</v>
      </c>
      <c r="E15" s="19">
        <v>21</v>
      </c>
      <c r="F15" s="19">
        <v>400</v>
      </c>
      <c r="G15" s="23">
        <f t="shared" si="0"/>
        <v>0</v>
      </c>
      <c r="H15" s="26"/>
      <c r="I15" s="26"/>
      <c r="J15" s="26"/>
      <c r="K15" s="27"/>
    </row>
    <row r="16" spans="3:13" ht="15.6" x14ac:dyDescent="0.3">
      <c r="C16" s="56" t="s">
        <v>19</v>
      </c>
      <c r="D16" s="56"/>
      <c r="E16" s="56"/>
      <c r="F16" s="56"/>
      <c r="G16" s="56"/>
      <c r="H16" s="56"/>
      <c r="I16" s="56"/>
      <c r="J16" s="56"/>
      <c r="K16" s="12"/>
    </row>
    <row r="17" spans="3:14" x14ac:dyDescent="0.3">
      <c r="C17" s="48" t="s">
        <v>20</v>
      </c>
      <c r="D17" s="14"/>
      <c r="E17" s="14"/>
      <c r="F17" s="14"/>
      <c r="G17" s="15">
        <f>SUM(H17:J17)</f>
        <v>167890</v>
      </c>
      <c r="H17" s="15">
        <f>+H18+H19</f>
        <v>32263</v>
      </c>
      <c r="I17" s="15">
        <f>+I18+I19</f>
        <v>32263</v>
      </c>
      <c r="J17" s="15">
        <f>+J18+J19</f>
        <v>103364</v>
      </c>
      <c r="K17" s="16"/>
    </row>
    <row r="18" spans="3:14" ht="15.75" customHeight="1" x14ac:dyDescent="0.3">
      <c r="C18" s="17" t="s">
        <v>21</v>
      </c>
      <c r="D18" s="19" t="s">
        <v>22</v>
      </c>
      <c r="E18" s="19" t="s">
        <v>23</v>
      </c>
      <c r="F18" s="19" t="s">
        <v>24</v>
      </c>
      <c r="G18" s="15">
        <f>SUM(H18:J18)</f>
        <v>167890</v>
      </c>
      <c r="H18" s="20">
        <f>+ROUND(H12*0.2475,0)</f>
        <v>32263</v>
      </c>
      <c r="I18" s="20">
        <f>+ROUND(I12*0.2475,0)</f>
        <v>32263</v>
      </c>
      <c r="J18" s="20">
        <v>103364</v>
      </c>
      <c r="K18" s="21"/>
    </row>
    <row r="19" spans="3:14" ht="15.75" hidden="1" customHeight="1" x14ac:dyDescent="0.3">
      <c r="C19" s="17" t="s">
        <v>25</v>
      </c>
      <c r="D19" s="19"/>
      <c r="E19" s="19"/>
      <c r="F19" s="19" t="s">
        <v>26</v>
      </c>
      <c r="G19" s="23">
        <f>SUM(H19:J19)</f>
        <v>0</v>
      </c>
      <c r="H19" s="28"/>
      <c r="I19" s="28"/>
      <c r="J19" s="28"/>
      <c r="K19" s="21"/>
    </row>
    <row r="20" spans="3:14" ht="15.6" x14ac:dyDescent="0.3">
      <c r="C20" s="57" t="s">
        <v>27</v>
      </c>
      <c r="D20" s="57"/>
      <c r="E20" s="57"/>
      <c r="F20" s="57"/>
      <c r="G20" s="57"/>
      <c r="H20" s="57"/>
      <c r="I20" s="57"/>
      <c r="J20" s="57"/>
      <c r="K20" s="10"/>
    </row>
    <row r="21" spans="3:14" x14ac:dyDescent="0.3">
      <c r="C21" s="29"/>
      <c r="D21" s="29"/>
      <c r="E21" s="29"/>
      <c r="F21" s="29"/>
      <c r="G21" s="29"/>
      <c r="H21" s="29"/>
      <c r="I21" s="29"/>
      <c r="J21" s="29"/>
      <c r="K21" s="10"/>
    </row>
    <row r="22" spans="3:14" x14ac:dyDescent="0.3">
      <c r="C22" s="48" t="s">
        <v>28</v>
      </c>
      <c r="D22" s="13"/>
      <c r="E22" s="13"/>
      <c r="F22" s="13"/>
      <c r="G22" s="30">
        <f>SUM(H22:J22)</f>
        <v>75463</v>
      </c>
      <c r="H22" s="30">
        <f>SUM(H24,H83,H123,H135)</f>
        <v>58423</v>
      </c>
      <c r="I22" s="30">
        <f>SUM(I24,I83,I123,I135)</f>
        <v>8270</v>
      </c>
      <c r="J22" s="30">
        <f>SUM(J24,J83,J123,J135)</f>
        <v>8770</v>
      </c>
      <c r="K22" s="10"/>
    </row>
    <row r="23" spans="3:14" ht="13.8" x14ac:dyDescent="0.3">
      <c r="C23" s="49" t="s">
        <v>29</v>
      </c>
      <c r="D23" s="31"/>
      <c r="E23" s="31"/>
      <c r="F23" s="31"/>
      <c r="G23" s="30"/>
      <c r="H23" s="30"/>
      <c r="I23" s="30"/>
      <c r="J23" s="30"/>
      <c r="K23" s="10"/>
    </row>
    <row r="24" spans="3:14" ht="22.5" customHeight="1" x14ac:dyDescent="0.3">
      <c r="C24" s="32" t="s">
        <v>30</v>
      </c>
      <c r="D24" s="33">
        <v>42</v>
      </c>
      <c r="E24" s="33" t="s">
        <v>31</v>
      </c>
      <c r="F24" s="33" t="s">
        <v>13</v>
      </c>
      <c r="G24" s="30">
        <f>SUM(H24:J24)</f>
        <v>38750</v>
      </c>
      <c r="H24" s="30">
        <f>+H25+H28+H34+H62+H74</f>
        <v>21710</v>
      </c>
      <c r="I24" s="30">
        <f>+I25+I28+I34+I62+I74</f>
        <v>8270</v>
      </c>
      <c r="J24" s="30">
        <f>+J25+J28+J34+J62+J74</f>
        <v>8770</v>
      </c>
      <c r="K24" s="10"/>
    </row>
    <row r="25" spans="3:14" ht="15.75" hidden="1" customHeight="1" x14ac:dyDescent="0.3">
      <c r="C25" s="34" t="s">
        <v>32</v>
      </c>
      <c r="D25" s="35">
        <v>42</v>
      </c>
      <c r="E25" s="35">
        <v>10</v>
      </c>
      <c r="F25" s="35" t="s">
        <v>13</v>
      </c>
      <c r="G25" s="30">
        <f t="shared" ref="G25:G88" si="1">SUM(H25:J25)</f>
        <v>0</v>
      </c>
      <c r="H25" s="30">
        <f>+H26</f>
        <v>0</v>
      </c>
      <c r="I25" s="30">
        <f>+I26</f>
        <v>0</v>
      </c>
      <c r="J25" s="30">
        <f>+J26</f>
        <v>0</v>
      </c>
      <c r="K25" s="10"/>
    </row>
    <row r="26" spans="3:14" ht="15.75" hidden="1" customHeight="1" x14ac:dyDescent="0.3">
      <c r="C26" s="34" t="s">
        <v>33</v>
      </c>
      <c r="D26" s="35"/>
      <c r="E26" s="35">
        <v>11</v>
      </c>
      <c r="F26" s="35" t="s">
        <v>13</v>
      </c>
      <c r="G26" s="30">
        <f t="shared" si="1"/>
        <v>0</v>
      </c>
      <c r="H26" s="20"/>
      <c r="I26" s="20"/>
      <c r="J26" s="20"/>
      <c r="K26" s="21"/>
    </row>
    <row r="27" spans="3:14" hidden="1" x14ac:dyDescent="0.3">
      <c r="C27" s="34" t="s">
        <v>34</v>
      </c>
      <c r="D27" s="35"/>
      <c r="E27" s="35">
        <v>12</v>
      </c>
      <c r="F27" s="35" t="s">
        <v>13</v>
      </c>
      <c r="G27" s="29">
        <f t="shared" si="1"/>
        <v>0</v>
      </c>
      <c r="H27" s="26">
        <v>0</v>
      </c>
      <c r="I27" s="26">
        <v>0</v>
      </c>
      <c r="J27" s="26">
        <v>0</v>
      </c>
      <c r="K27" s="27"/>
    </row>
    <row r="28" spans="3:14" ht="15.75" hidden="1" customHeight="1" x14ac:dyDescent="0.3">
      <c r="C28" s="34" t="s">
        <v>35</v>
      </c>
      <c r="D28" s="35">
        <v>42</v>
      </c>
      <c r="E28" s="35">
        <v>20</v>
      </c>
      <c r="F28" s="35" t="s">
        <v>13</v>
      </c>
      <c r="G28" s="30">
        <f t="shared" si="1"/>
        <v>0</v>
      </c>
      <c r="H28" s="30">
        <f>+H29+H30+H32+H33</f>
        <v>0</v>
      </c>
      <c r="I28" s="30">
        <f>+I29+I30+I32+I33</f>
        <v>0</v>
      </c>
      <c r="J28" s="30">
        <f>+J29+J30+J32+J33</f>
        <v>0</v>
      </c>
      <c r="K28" s="10"/>
    </row>
    <row r="29" spans="3:14" ht="15.75" hidden="1" customHeight="1" x14ac:dyDescent="0.3">
      <c r="C29" s="34" t="s">
        <v>36</v>
      </c>
      <c r="D29" s="35"/>
      <c r="E29" s="35">
        <v>21</v>
      </c>
      <c r="F29" s="35" t="s">
        <v>13</v>
      </c>
      <c r="G29" s="30">
        <f t="shared" si="1"/>
        <v>0</v>
      </c>
      <c r="H29" s="20"/>
      <c r="I29" s="20"/>
      <c r="J29" s="20"/>
      <c r="K29" s="21"/>
    </row>
    <row r="30" spans="3:14" ht="15.75" hidden="1" customHeight="1" x14ac:dyDescent="0.3">
      <c r="C30" s="34" t="s">
        <v>37</v>
      </c>
      <c r="D30" s="35"/>
      <c r="E30" s="35">
        <v>22</v>
      </c>
      <c r="F30" s="35" t="s">
        <v>13</v>
      </c>
      <c r="G30" s="30">
        <f t="shared" si="1"/>
        <v>0</v>
      </c>
      <c r="H30" s="20"/>
      <c r="I30" s="20"/>
      <c r="J30" s="20"/>
      <c r="K30" s="36"/>
    </row>
    <row r="31" spans="3:14" ht="16.5" hidden="1" customHeight="1" x14ac:dyDescent="0.3">
      <c r="C31" s="34" t="s">
        <v>38</v>
      </c>
      <c r="D31" s="35"/>
      <c r="E31" s="35">
        <v>23</v>
      </c>
      <c r="F31" s="35" t="s">
        <v>13</v>
      </c>
      <c r="G31" s="30">
        <f t="shared" si="1"/>
        <v>0</v>
      </c>
      <c r="H31" s="20">
        <v>0</v>
      </c>
      <c r="I31" s="20">
        <v>0</v>
      </c>
      <c r="J31" s="20">
        <v>0</v>
      </c>
      <c r="K31" s="21"/>
      <c r="N31" s="5">
        <f>+L31-G31</f>
        <v>0</v>
      </c>
    </row>
    <row r="32" spans="3:14" ht="15.75" hidden="1" customHeight="1" x14ac:dyDescent="0.3">
      <c r="C32" s="34" t="s">
        <v>39</v>
      </c>
      <c r="D32" s="35"/>
      <c r="E32" s="35">
        <v>24</v>
      </c>
      <c r="F32" s="35" t="s">
        <v>13</v>
      </c>
      <c r="G32" s="30">
        <f t="shared" si="1"/>
        <v>0</v>
      </c>
      <c r="H32" s="20"/>
      <c r="I32" s="20"/>
      <c r="J32" s="20"/>
      <c r="K32" s="21"/>
    </row>
    <row r="33" spans="3:11" ht="17.25" hidden="1" customHeight="1" x14ac:dyDescent="0.3">
      <c r="C33" s="34" t="s">
        <v>40</v>
      </c>
      <c r="D33" s="35"/>
      <c r="E33" s="35">
        <v>25</v>
      </c>
      <c r="F33" s="35" t="s">
        <v>13</v>
      </c>
      <c r="G33" s="30">
        <f t="shared" si="1"/>
        <v>0</v>
      </c>
      <c r="H33" s="20"/>
      <c r="I33" s="20"/>
      <c r="J33" s="20"/>
      <c r="K33" s="36"/>
    </row>
    <row r="34" spans="3:11" ht="17.25" hidden="1" customHeight="1" x14ac:dyDescent="0.3">
      <c r="C34" s="34" t="s">
        <v>41</v>
      </c>
      <c r="D34" s="35">
        <v>42</v>
      </c>
      <c r="E34" s="35">
        <v>30</v>
      </c>
      <c r="F34" s="35" t="s">
        <v>13</v>
      </c>
      <c r="G34" s="30">
        <f>+G38+G42</f>
        <v>0</v>
      </c>
      <c r="H34" s="30">
        <f>+H38+H42</f>
        <v>0</v>
      </c>
      <c r="I34" s="30">
        <f>+I38+I42</f>
        <v>0</v>
      </c>
      <c r="J34" s="30">
        <f>+J38+J42</f>
        <v>0</v>
      </c>
      <c r="K34" s="10"/>
    </row>
    <row r="35" spans="3:11" hidden="1" x14ac:dyDescent="0.3">
      <c r="C35" s="34" t="s">
        <v>42</v>
      </c>
      <c r="D35" s="35"/>
      <c r="E35" s="35">
        <v>31</v>
      </c>
      <c r="F35" s="35" t="s">
        <v>13</v>
      </c>
      <c r="G35" s="30">
        <f t="shared" si="1"/>
        <v>0</v>
      </c>
      <c r="H35" s="37">
        <v>0</v>
      </c>
      <c r="I35" s="37">
        <v>0</v>
      </c>
      <c r="J35" s="37">
        <v>0</v>
      </c>
      <c r="K35" s="27"/>
    </row>
    <row r="36" spans="3:11" hidden="1" x14ac:dyDescent="0.3">
      <c r="C36" s="34" t="s">
        <v>43</v>
      </c>
      <c r="D36" s="35"/>
      <c r="E36" s="35">
        <v>32</v>
      </c>
      <c r="F36" s="35" t="s">
        <v>13</v>
      </c>
      <c r="G36" s="30">
        <f t="shared" si="1"/>
        <v>0</v>
      </c>
      <c r="H36" s="30">
        <f>SUM(H37:H38)</f>
        <v>0</v>
      </c>
      <c r="I36" s="30">
        <f>SUM(I37:I38)</f>
        <v>0</v>
      </c>
      <c r="J36" s="30">
        <f>SUM(J37:J38)</f>
        <v>0</v>
      </c>
      <c r="K36" s="10"/>
    </row>
    <row r="37" spans="3:11" hidden="1" x14ac:dyDescent="0.3">
      <c r="C37" s="34" t="s">
        <v>44</v>
      </c>
      <c r="D37" s="35"/>
      <c r="E37" s="35">
        <v>32</v>
      </c>
      <c r="F37" s="35">
        <v>100</v>
      </c>
      <c r="G37" s="30">
        <f t="shared" si="1"/>
        <v>0</v>
      </c>
      <c r="H37" s="37">
        <v>0</v>
      </c>
      <c r="I37" s="37">
        <v>0</v>
      </c>
      <c r="J37" s="37">
        <v>0</v>
      </c>
      <c r="K37" s="27"/>
    </row>
    <row r="38" spans="3:11" ht="15" hidden="1" customHeight="1" x14ac:dyDescent="0.3">
      <c r="C38" s="34" t="s">
        <v>45</v>
      </c>
      <c r="D38" s="35"/>
      <c r="E38" s="35">
        <v>32</v>
      </c>
      <c r="F38" s="35">
        <v>200</v>
      </c>
      <c r="G38" s="30">
        <f t="shared" si="1"/>
        <v>0</v>
      </c>
      <c r="H38" s="20"/>
      <c r="I38" s="20"/>
      <c r="J38" s="20"/>
      <c r="K38" s="27"/>
    </row>
    <row r="39" spans="3:11" ht="22.5" hidden="1" customHeight="1" x14ac:dyDescent="0.3">
      <c r="C39" s="34" t="s">
        <v>46</v>
      </c>
      <c r="D39" s="35"/>
      <c r="E39" s="35">
        <v>33</v>
      </c>
      <c r="F39" s="35" t="s">
        <v>13</v>
      </c>
      <c r="G39" s="30">
        <f t="shared" si="1"/>
        <v>0</v>
      </c>
      <c r="H39" s="30">
        <f>SUM(H40:H41)</f>
        <v>0</v>
      </c>
      <c r="I39" s="30">
        <f>SUM(I40:I41)</f>
        <v>0</v>
      </c>
      <c r="J39" s="30">
        <f>SUM(J40:J41)</f>
        <v>0</v>
      </c>
      <c r="K39" s="10"/>
    </row>
    <row r="40" spans="3:11" ht="22.5" hidden="1" customHeight="1" x14ac:dyDescent="0.3">
      <c r="C40" s="34" t="s">
        <v>47</v>
      </c>
      <c r="D40" s="35"/>
      <c r="E40" s="35">
        <v>33</v>
      </c>
      <c r="F40" s="35">
        <v>100</v>
      </c>
      <c r="G40" s="30">
        <f t="shared" si="1"/>
        <v>0</v>
      </c>
      <c r="H40" s="37">
        <v>0</v>
      </c>
      <c r="I40" s="37">
        <v>0</v>
      </c>
      <c r="J40" s="37">
        <v>0</v>
      </c>
      <c r="K40" s="27"/>
    </row>
    <row r="41" spans="3:11" ht="12.75" hidden="1" customHeight="1" x14ac:dyDescent="0.3">
      <c r="C41" s="34" t="s">
        <v>48</v>
      </c>
      <c r="D41" s="35"/>
      <c r="E41" s="35">
        <v>33</v>
      </c>
      <c r="F41" s="35">
        <v>900</v>
      </c>
      <c r="G41" s="30">
        <f t="shared" si="1"/>
        <v>0</v>
      </c>
      <c r="H41" s="37">
        <v>0</v>
      </c>
      <c r="I41" s="37">
        <v>0</v>
      </c>
      <c r="J41" s="37">
        <v>0</v>
      </c>
      <c r="K41" s="27"/>
    </row>
    <row r="42" spans="3:11" ht="17.25" hidden="1" customHeight="1" x14ac:dyDescent="0.3">
      <c r="C42" s="34" t="s">
        <v>49</v>
      </c>
      <c r="D42" s="35"/>
      <c r="E42" s="35">
        <v>34</v>
      </c>
      <c r="F42" s="35" t="s">
        <v>13</v>
      </c>
      <c r="G42" s="30">
        <f>SUM(H42:J42)</f>
        <v>0</v>
      </c>
      <c r="H42" s="30">
        <f>+H43+H46+H47</f>
        <v>0</v>
      </c>
      <c r="I42" s="30">
        <f>+I43+I46+I47</f>
        <v>0</v>
      </c>
      <c r="J42" s="30">
        <f>+J43+J46+J47</f>
        <v>0</v>
      </c>
      <c r="K42" s="10"/>
    </row>
    <row r="43" spans="3:11" ht="15.75" hidden="1" customHeight="1" x14ac:dyDescent="0.3">
      <c r="C43" s="34" t="s">
        <v>50</v>
      </c>
      <c r="D43" s="35"/>
      <c r="E43" s="35">
        <v>34</v>
      </c>
      <c r="F43" s="35">
        <v>100</v>
      </c>
      <c r="G43" s="30">
        <f t="shared" si="1"/>
        <v>0</v>
      </c>
      <c r="H43" s="20"/>
      <c r="I43" s="20"/>
      <c r="J43" s="20"/>
      <c r="K43" s="27"/>
    </row>
    <row r="44" spans="3:11" hidden="1" x14ac:dyDescent="0.3">
      <c r="C44" s="34" t="s">
        <v>51</v>
      </c>
      <c r="D44" s="35"/>
      <c r="E44" s="35">
        <v>34</v>
      </c>
      <c r="F44" s="35">
        <v>900</v>
      </c>
      <c r="G44" s="30">
        <f t="shared" si="1"/>
        <v>0</v>
      </c>
      <c r="H44" s="30">
        <v>0</v>
      </c>
      <c r="I44" s="30">
        <v>0</v>
      </c>
      <c r="J44" s="30">
        <v>0</v>
      </c>
      <c r="K44" s="10"/>
    </row>
    <row r="45" spans="3:11" hidden="1" x14ac:dyDescent="0.3">
      <c r="C45" s="34" t="s">
        <v>52</v>
      </c>
      <c r="D45" s="35"/>
      <c r="E45" s="35">
        <v>34</v>
      </c>
      <c r="F45" s="35">
        <v>910</v>
      </c>
      <c r="G45" s="30">
        <f t="shared" si="1"/>
        <v>0</v>
      </c>
      <c r="H45" s="30">
        <v>0</v>
      </c>
      <c r="I45" s="30">
        <v>0</v>
      </c>
      <c r="J45" s="30">
        <v>0</v>
      </c>
      <c r="K45" s="10"/>
    </row>
    <row r="46" spans="3:11" ht="17.25" hidden="1" customHeight="1" x14ac:dyDescent="0.3">
      <c r="C46" s="34" t="s">
        <v>53</v>
      </c>
      <c r="D46" s="35"/>
      <c r="E46" s="35">
        <v>34</v>
      </c>
      <c r="F46" s="35">
        <v>920</v>
      </c>
      <c r="G46" s="30">
        <f t="shared" si="1"/>
        <v>0</v>
      </c>
      <c r="H46" s="38"/>
      <c r="I46" s="38"/>
      <c r="J46" s="38"/>
      <c r="K46" s="39"/>
    </row>
    <row r="47" spans="3:11" ht="20.25" hidden="1" customHeight="1" x14ac:dyDescent="0.3">
      <c r="C47" s="34" t="s">
        <v>54</v>
      </c>
      <c r="D47" s="35"/>
      <c r="E47" s="35">
        <v>34</v>
      </c>
      <c r="F47" s="35">
        <v>990</v>
      </c>
      <c r="G47" s="30">
        <f t="shared" si="1"/>
        <v>0</v>
      </c>
      <c r="H47" s="38"/>
      <c r="I47" s="38"/>
      <c r="J47" s="38"/>
      <c r="K47" s="10"/>
    </row>
    <row r="48" spans="3:11" ht="27.75" hidden="1" customHeight="1" x14ac:dyDescent="0.3">
      <c r="C48" s="34" t="s">
        <v>55</v>
      </c>
      <c r="D48" s="35"/>
      <c r="E48" s="35">
        <v>39</v>
      </c>
      <c r="F48" s="35" t="s">
        <v>13</v>
      </c>
      <c r="G48" s="30">
        <f t="shared" si="1"/>
        <v>0</v>
      </c>
      <c r="H48" s="30">
        <f>SUM(H49:H52)</f>
        <v>0</v>
      </c>
      <c r="I48" s="30">
        <f>SUM(I49:I52)</f>
        <v>0</v>
      </c>
      <c r="J48" s="30">
        <f>SUM(J49:J52)</f>
        <v>0</v>
      </c>
      <c r="K48" s="10"/>
    </row>
    <row r="49" spans="3:11" ht="37.5" hidden="1" customHeight="1" x14ac:dyDescent="0.3">
      <c r="C49" s="34" t="s">
        <v>56</v>
      </c>
      <c r="D49" s="35">
        <v>42</v>
      </c>
      <c r="E49" s="35">
        <v>40</v>
      </c>
      <c r="F49" s="35" t="s">
        <v>13</v>
      </c>
      <c r="G49" s="30">
        <f t="shared" si="1"/>
        <v>0</v>
      </c>
      <c r="H49" s="30">
        <f>SUM(H50,H51,H54,H55,H61)</f>
        <v>0</v>
      </c>
      <c r="I49" s="30">
        <f>SUM(I50,I51,I54,I55,I61)</f>
        <v>0</v>
      </c>
      <c r="J49" s="30">
        <f>SUM(J50,J51,J54,J55,J61)</f>
        <v>0</v>
      </c>
      <c r="K49" s="10"/>
    </row>
    <row r="50" spans="3:11" ht="27" hidden="1" customHeight="1" x14ac:dyDescent="0.3">
      <c r="C50" s="34" t="s">
        <v>42</v>
      </c>
      <c r="D50" s="35"/>
      <c r="E50" s="35">
        <v>41</v>
      </c>
      <c r="F50" s="35" t="s">
        <v>13</v>
      </c>
      <c r="G50" s="30">
        <f t="shared" si="1"/>
        <v>0</v>
      </c>
      <c r="H50" s="37">
        <v>0</v>
      </c>
      <c r="I50" s="37">
        <v>0</v>
      </c>
      <c r="J50" s="37">
        <v>0</v>
      </c>
      <c r="K50" s="27"/>
    </row>
    <row r="51" spans="3:11" ht="32.25" hidden="1" customHeight="1" x14ac:dyDescent="0.3">
      <c r="C51" s="34" t="s">
        <v>43</v>
      </c>
      <c r="D51" s="35"/>
      <c r="E51" s="35">
        <v>42</v>
      </c>
      <c r="F51" s="35" t="s">
        <v>13</v>
      </c>
      <c r="G51" s="30">
        <f t="shared" si="1"/>
        <v>0</v>
      </c>
      <c r="H51" s="30">
        <f>SUM(H52:H53)</f>
        <v>0</v>
      </c>
      <c r="I51" s="30">
        <f>SUM(I52:I53)</f>
        <v>0</v>
      </c>
      <c r="J51" s="30">
        <f>SUM(J52:J53)</f>
        <v>0</v>
      </c>
      <c r="K51" s="10"/>
    </row>
    <row r="52" spans="3:11" ht="33.75" hidden="1" customHeight="1" x14ac:dyDescent="0.3">
      <c r="C52" s="34" t="s">
        <v>44</v>
      </c>
      <c r="D52" s="35"/>
      <c r="E52" s="35">
        <v>42</v>
      </c>
      <c r="F52" s="35">
        <v>100</v>
      </c>
      <c r="G52" s="30">
        <f t="shared" si="1"/>
        <v>0</v>
      </c>
      <c r="H52" s="37">
        <v>0</v>
      </c>
      <c r="I52" s="37">
        <v>0</v>
      </c>
      <c r="J52" s="37">
        <v>0</v>
      </c>
      <c r="K52" s="27"/>
    </row>
    <row r="53" spans="3:11" ht="32.25" hidden="1" customHeight="1" x14ac:dyDescent="0.3">
      <c r="C53" s="34" t="s">
        <v>45</v>
      </c>
      <c r="D53" s="35"/>
      <c r="E53" s="35">
        <v>42</v>
      </c>
      <c r="F53" s="35">
        <v>200</v>
      </c>
      <c r="G53" s="30">
        <f t="shared" si="1"/>
        <v>0</v>
      </c>
      <c r="H53" s="37">
        <v>0</v>
      </c>
      <c r="I53" s="37">
        <v>0</v>
      </c>
      <c r="J53" s="37">
        <v>0</v>
      </c>
      <c r="K53" s="27"/>
    </row>
    <row r="54" spans="3:11" ht="31.5" hidden="1" customHeight="1" x14ac:dyDescent="0.3">
      <c r="C54" s="34" t="s">
        <v>46</v>
      </c>
      <c r="D54" s="35"/>
      <c r="E54" s="35">
        <v>43</v>
      </c>
      <c r="F54" s="35" t="s">
        <v>13</v>
      </c>
      <c r="G54" s="30">
        <f t="shared" si="1"/>
        <v>0</v>
      </c>
      <c r="H54" s="37">
        <v>0</v>
      </c>
      <c r="I54" s="37">
        <v>0</v>
      </c>
      <c r="J54" s="37">
        <v>0</v>
      </c>
      <c r="K54" s="27"/>
    </row>
    <row r="55" spans="3:11" ht="25.5" hidden="1" customHeight="1" x14ac:dyDescent="0.3">
      <c r="C55" s="34" t="s">
        <v>49</v>
      </c>
      <c r="D55" s="35"/>
      <c r="E55" s="35">
        <v>44</v>
      </c>
      <c r="F55" s="35" t="s">
        <v>13</v>
      </c>
      <c r="G55" s="30">
        <f t="shared" si="1"/>
        <v>0</v>
      </c>
      <c r="H55" s="30">
        <f>SUM(H56:H57)</f>
        <v>0</v>
      </c>
      <c r="I55" s="30">
        <f>SUM(I56:I57)</f>
        <v>0</v>
      </c>
      <c r="J55" s="30">
        <f>SUM(J56:J57)</f>
        <v>0</v>
      </c>
      <c r="K55" s="10"/>
    </row>
    <row r="56" spans="3:11" ht="23.25" hidden="1" customHeight="1" x14ac:dyDescent="0.3">
      <c r="C56" s="34" t="s">
        <v>50</v>
      </c>
      <c r="D56" s="35"/>
      <c r="E56" s="35">
        <v>44</v>
      </c>
      <c r="F56" s="35">
        <v>100</v>
      </c>
      <c r="G56" s="30">
        <f t="shared" si="1"/>
        <v>0</v>
      </c>
      <c r="H56" s="37">
        <v>0</v>
      </c>
      <c r="I56" s="37">
        <v>0</v>
      </c>
      <c r="J56" s="37">
        <v>0</v>
      </c>
      <c r="K56" s="27"/>
    </row>
    <row r="57" spans="3:11" ht="27.75" hidden="1" customHeight="1" x14ac:dyDescent="0.3">
      <c r="C57" s="34" t="s">
        <v>54</v>
      </c>
      <c r="D57" s="35"/>
      <c r="E57" s="35">
        <v>44</v>
      </c>
      <c r="F57" s="35">
        <v>900</v>
      </c>
      <c r="G57" s="30">
        <f t="shared" si="1"/>
        <v>0</v>
      </c>
      <c r="H57" s="30">
        <f>SUM(H58:H60)</f>
        <v>0</v>
      </c>
      <c r="I57" s="30">
        <f>SUM(I58:I60)</f>
        <v>0</v>
      </c>
      <c r="J57" s="30">
        <f>SUM(J58:J60)</f>
        <v>0</v>
      </c>
      <c r="K57" s="10"/>
    </row>
    <row r="58" spans="3:11" ht="37.5" hidden="1" customHeight="1" x14ac:dyDescent="0.3">
      <c r="C58" s="34" t="s">
        <v>52</v>
      </c>
      <c r="D58" s="35"/>
      <c r="E58" s="35">
        <v>44</v>
      </c>
      <c r="F58" s="35">
        <v>910</v>
      </c>
      <c r="G58" s="30">
        <f t="shared" si="1"/>
        <v>0</v>
      </c>
      <c r="H58" s="37">
        <v>0</v>
      </c>
      <c r="I58" s="37">
        <v>0</v>
      </c>
      <c r="J58" s="37">
        <v>0</v>
      </c>
      <c r="K58" s="27"/>
    </row>
    <row r="59" spans="3:11" ht="38.25" hidden="1" customHeight="1" x14ac:dyDescent="0.3">
      <c r="C59" s="34" t="s">
        <v>57</v>
      </c>
      <c r="D59" s="35"/>
      <c r="E59" s="35">
        <v>44</v>
      </c>
      <c r="F59" s="35">
        <v>920</v>
      </c>
      <c r="G59" s="30">
        <f t="shared" si="1"/>
        <v>0</v>
      </c>
      <c r="H59" s="37">
        <v>0</v>
      </c>
      <c r="I59" s="37">
        <v>0</v>
      </c>
      <c r="J59" s="37">
        <v>0</v>
      </c>
      <c r="K59" s="27"/>
    </row>
    <row r="60" spans="3:11" ht="25.5" hidden="1" customHeight="1" x14ac:dyDescent="0.3">
      <c r="C60" s="34" t="s">
        <v>54</v>
      </c>
      <c r="D60" s="35"/>
      <c r="E60" s="35">
        <v>44</v>
      </c>
      <c r="F60" s="35">
        <v>990</v>
      </c>
      <c r="G60" s="30">
        <f t="shared" si="1"/>
        <v>0</v>
      </c>
      <c r="H60" s="37">
        <v>0</v>
      </c>
      <c r="I60" s="37">
        <v>0</v>
      </c>
      <c r="J60" s="37">
        <v>0</v>
      </c>
      <c r="K60" s="27"/>
    </row>
    <row r="61" spans="3:11" ht="29.25" hidden="1" customHeight="1" x14ac:dyDescent="0.3">
      <c r="C61" s="34" t="s">
        <v>58</v>
      </c>
      <c r="D61" s="35"/>
      <c r="E61" s="35">
        <v>49</v>
      </c>
      <c r="F61" s="35" t="s">
        <v>13</v>
      </c>
      <c r="G61" s="30">
        <f t="shared" si="1"/>
        <v>0</v>
      </c>
      <c r="H61" s="37">
        <v>0</v>
      </c>
      <c r="I61" s="37">
        <v>0</v>
      </c>
      <c r="J61" s="37">
        <v>0</v>
      </c>
      <c r="K61" s="27"/>
    </row>
    <row r="62" spans="3:11" ht="21.75" customHeight="1" x14ac:dyDescent="0.3">
      <c r="C62" s="40" t="s">
        <v>59</v>
      </c>
      <c r="D62" s="35">
        <v>42</v>
      </c>
      <c r="E62" s="35">
        <v>50</v>
      </c>
      <c r="F62" s="35" t="s">
        <v>13</v>
      </c>
      <c r="G62" s="30">
        <f t="shared" si="1"/>
        <v>13100</v>
      </c>
      <c r="H62" s="30">
        <f>+H63</f>
        <v>4200</v>
      </c>
      <c r="I62" s="30">
        <f>+I63</f>
        <v>4200</v>
      </c>
      <c r="J62" s="30">
        <f>+J63</f>
        <v>4700</v>
      </c>
      <c r="K62" s="10"/>
    </row>
    <row r="63" spans="3:11" ht="21.75" customHeight="1" x14ac:dyDescent="0.3">
      <c r="C63" s="40" t="s">
        <v>60</v>
      </c>
      <c r="D63" s="35"/>
      <c r="E63" s="35">
        <v>52</v>
      </c>
      <c r="F63" s="35" t="s">
        <v>13</v>
      </c>
      <c r="G63" s="30">
        <f>SUBTOTAL(9,H63:J63)</f>
        <v>13100</v>
      </c>
      <c r="H63" s="30">
        <f>+H64+H65+H71</f>
        <v>4200</v>
      </c>
      <c r="I63" s="30">
        <f>+I64+I65+I71</f>
        <v>4200</v>
      </c>
      <c r="J63" s="30">
        <f>+J64+J65+J71</f>
        <v>4700</v>
      </c>
      <c r="K63" s="10"/>
    </row>
    <row r="64" spans="3:11" ht="21.75" customHeight="1" x14ac:dyDescent="0.3">
      <c r="C64" s="40" t="s">
        <v>61</v>
      </c>
      <c r="D64" s="35"/>
      <c r="E64" s="35">
        <v>52</v>
      </c>
      <c r="F64" s="35">
        <v>110</v>
      </c>
      <c r="G64" s="30">
        <f t="shared" si="1"/>
        <v>6000</v>
      </c>
      <c r="H64" s="59">
        <v>2000</v>
      </c>
      <c r="I64" s="59">
        <v>2000</v>
      </c>
      <c r="J64" s="59">
        <v>2000</v>
      </c>
      <c r="K64" s="21"/>
    </row>
    <row r="65" spans="3:11" ht="21.75" customHeight="1" x14ac:dyDescent="0.3">
      <c r="C65" s="40" t="s">
        <v>62</v>
      </c>
      <c r="D65" s="35"/>
      <c r="E65" s="35">
        <v>52</v>
      </c>
      <c r="F65" s="35">
        <v>120</v>
      </c>
      <c r="G65" s="30">
        <f t="shared" si="1"/>
        <v>3500</v>
      </c>
      <c r="H65" s="59">
        <v>1000</v>
      </c>
      <c r="I65" s="59">
        <v>1000</v>
      </c>
      <c r="J65" s="59">
        <v>1500</v>
      </c>
      <c r="K65" s="21"/>
    </row>
    <row r="66" spans="3:11" ht="21.75" hidden="1" customHeight="1" x14ac:dyDescent="0.3">
      <c r="C66" s="40" t="s">
        <v>63</v>
      </c>
      <c r="D66" s="35"/>
      <c r="E66" s="35">
        <v>52</v>
      </c>
      <c r="F66" s="35">
        <v>200</v>
      </c>
      <c r="G66" s="30">
        <f t="shared" si="1"/>
        <v>0</v>
      </c>
      <c r="H66" s="37"/>
      <c r="I66" s="37"/>
      <c r="J66" s="37"/>
      <c r="K66" s="27"/>
    </row>
    <row r="67" spans="3:11" ht="21.75" hidden="1" customHeight="1" x14ac:dyDescent="0.3">
      <c r="C67" s="40" t="s">
        <v>64</v>
      </c>
      <c r="D67" s="35"/>
      <c r="E67" s="35">
        <v>52</v>
      </c>
      <c r="F67" s="35">
        <v>300</v>
      </c>
      <c r="G67" s="30">
        <f t="shared" si="1"/>
        <v>0</v>
      </c>
      <c r="H67" s="37"/>
      <c r="I67" s="37"/>
      <c r="J67" s="37"/>
      <c r="K67" s="27"/>
    </row>
    <row r="68" spans="3:11" ht="21.75" hidden="1" customHeight="1" x14ac:dyDescent="0.3">
      <c r="C68" s="40" t="s">
        <v>65</v>
      </c>
      <c r="D68" s="35"/>
      <c r="E68" s="35">
        <v>52</v>
      </c>
      <c r="F68" s="35">
        <v>400</v>
      </c>
      <c r="G68" s="30">
        <f t="shared" si="1"/>
        <v>0</v>
      </c>
      <c r="H68" s="30"/>
      <c r="I68" s="30"/>
      <c r="J68" s="30"/>
      <c r="K68" s="10"/>
    </row>
    <row r="69" spans="3:11" ht="21.75" hidden="1" customHeight="1" x14ac:dyDescent="0.3">
      <c r="C69" s="40" t="s">
        <v>66</v>
      </c>
      <c r="D69" s="35"/>
      <c r="E69" s="35">
        <v>52</v>
      </c>
      <c r="F69" s="35">
        <v>410</v>
      </c>
      <c r="G69" s="30">
        <f t="shared" si="1"/>
        <v>0</v>
      </c>
      <c r="H69" s="37"/>
      <c r="I69" s="37"/>
      <c r="J69" s="37"/>
      <c r="K69" s="27"/>
    </row>
    <row r="70" spans="3:11" ht="21.75" hidden="1" customHeight="1" x14ac:dyDescent="0.3">
      <c r="C70" s="40" t="s">
        <v>67</v>
      </c>
      <c r="D70" s="35"/>
      <c r="E70" s="35">
        <v>52</v>
      </c>
      <c r="F70" s="35">
        <v>420</v>
      </c>
      <c r="G70" s="30">
        <f t="shared" si="1"/>
        <v>0</v>
      </c>
      <c r="H70" s="37"/>
      <c r="I70" s="37"/>
      <c r="J70" s="37"/>
      <c r="K70" s="27"/>
    </row>
    <row r="71" spans="3:11" ht="21.75" customHeight="1" x14ac:dyDescent="0.3">
      <c r="C71" s="40" t="s">
        <v>68</v>
      </c>
      <c r="D71" s="35"/>
      <c r="E71" s="35">
        <v>52</v>
      </c>
      <c r="F71" s="35">
        <v>500</v>
      </c>
      <c r="G71" s="30">
        <f t="shared" si="1"/>
        <v>3600</v>
      </c>
      <c r="H71" s="59">
        <v>1200</v>
      </c>
      <c r="I71" s="59">
        <v>1200</v>
      </c>
      <c r="J71" s="59">
        <v>1200</v>
      </c>
      <c r="K71" s="21"/>
    </row>
    <row r="72" spans="3:11" ht="21.75" hidden="1" customHeight="1" x14ac:dyDescent="0.3">
      <c r="C72" s="40" t="s">
        <v>69</v>
      </c>
      <c r="D72" s="35"/>
      <c r="E72" s="35">
        <v>52</v>
      </c>
      <c r="F72" s="35">
        <v>600</v>
      </c>
      <c r="G72" s="30">
        <f t="shared" si="1"/>
        <v>0</v>
      </c>
      <c r="H72" s="37">
        <v>0</v>
      </c>
      <c r="I72" s="37">
        <v>0</v>
      </c>
      <c r="J72" s="37">
        <v>0</v>
      </c>
      <c r="K72" s="27"/>
    </row>
    <row r="73" spans="3:11" ht="21.75" hidden="1" customHeight="1" x14ac:dyDescent="0.3">
      <c r="C73" s="40" t="s">
        <v>70</v>
      </c>
      <c r="D73" s="35"/>
      <c r="E73" s="35">
        <v>52</v>
      </c>
      <c r="F73" s="35">
        <v>900</v>
      </c>
      <c r="G73" s="30">
        <f t="shared" si="1"/>
        <v>0</v>
      </c>
      <c r="H73" s="37">
        <v>0</v>
      </c>
      <c r="I73" s="37">
        <v>0</v>
      </c>
      <c r="J73" s="37">
        <v>0</v>
      </c>
      <c r="K73" s="27"/>
    </row>
    <row r="74" spans="3:11" ht="21.75" customHeight="1" x14ac:dyDescent="0.3">
      <c r="C74" s="34" t="s">
        <v>71</v>
      </c>
      <c r="D74" s="35">
        <v>42</v>
      </c>
      <c r="E74" s="35">
        <v>90</v>
      </c>
      <c r="F74" s="35" t="s">
        <v>13</v>
      </c>
      <c r="G74" s="30">
        <f>SUBTOTAL(9,H74:J74)</f>
        <v>25650</v>
      </c>
      <c r="H74" s="30">
        <f>+H76+H79+H80</f>
        <v>17510</v>
      </c>
      <c r="I74" s="30">
        <f>+I76+I79+I80</f>
        <v>4070</v>
      </c>
      <c r="J74" s="30">
        <f>+J76+J79+J80</f>
        <v>4070</v>
      </c>
      <c r="K74" s="10"/>
    </row>
    <row r="75" spans="3:11" ht="21.75" hidden="1" customHeight="1" x14ac:dyDescent="0.3">
      <c r="C75" s="34" t="s">
        <v>72</v>
      </c>
      <c r="D75" s="35"/>
      <c r="E75" s="35">
        <v>91</v>
      </c>
      <c r="F75" s="35" t="s">
        <v>13</v>
      </c>
      <c r="G75" s="30">
        <f t="shared" si="1"/>
        <v>0</v>
      </c>
      <c r="H75" s="37">
        <v>0</v>
      </c>
      <c r="I75" s="37">
        <v>0</v>
      </c>
      <c r="J75" s="37">
        <v>0</v>
      </c>
      <c r="K75" s="27"/>
    </row>
    <row r="76" spans="3:11" ht="21.75" customHeight="1" x14ac:dyDescent="0.3">
      <c r="C76" s="34" t="s">
        <v>73</v>
      </c>
      <c r="D76" s="35"/>
      <c r="E76" s="35">
        <v>92</v>
      </c>
      <c r="F76" s="35" t="s">
        <v>13</v>
      </c>
      <c r="G76" s="30">
        <f>SUBTOTAL(9,H76:J76)</f>
        <v>16650</v>
      </c>
      <c r="H76" s="30">
        <f>+H77+H78</f>
        <v>14510</v>
      </c>
      <c r="I76" s="30">
        <f>+I77+I78</f>
        <v>1070</v>
      </c>
      <c r="J76" s="30">
        <f>+J77+J78</f>
        <v>1070</v>
      </c>
      <c r="K76" s="10"/>
    </row>
    <row r="77" spans="3:11" ht="21.75" customHeight="1" x14ac:dyDescent="0.3">
      <c r="C77" s="34" t="s">
        <v>74</v>
      </c>
      <c r="D77" s="35"/>
      <c r="E77" s="35">
        <v>92</v>
      </c>
      <c r="F77" s="35">
        <v>100</v>
      </c>
      <c r="G77" s="30">
        <f>SUBTOTAL(9,H77:J77)</f>
        <v>900</v>
      </c>
      <c r="H77" s="59">
        <v>300</v>
      </c>
      <c r="I77" s="59">
        <v>300</v>
      </c>
      <c r="J77" s="59">
        <v>300</v>
      </c>
      <c r="K77" s="21"/>
    </row>
    <row r="78" spans="3:11" ht="21.75" customHeight="1" x14ac:dyDescent="0.3">
      <c r="C78" s="34" t="s">
        <v>75</v>
      </c>
      <c r="D78" s="35"/>
      <c r="E78" s="35">
        <v>92</v>
      </c>
      <c r="F78" s="35">
        <v>200</v>
      </c>
      <c r="G78" s="30">
        <f>SUBTOTAL(9,H78:J78)</f>
        <v>15750</v>
      </c>
      <c r="H78" s="59">
        <v>14210</v>
      </c>
      <c r="I78" s="59">
        <v>770</v>
      </c>
      <c r="J78" s="59">
        <v>770</v>
      </c>
      <c r="K78" s="21"/>
    </row>
    <row r="79" spans="3:11" ht="21.75" customHeight="1" x14ac:dyDescent="0.3">
      <c r="C79" s="34" t="s">
        <v>76</v>
      </c>
      <c r="D79" s="35"/>
      <c r="E79" s="35" t="s">
        <v>77</v>
      </c>
      <c r="F79" s="35" t="s">
        <v>78</v>
      </c>
      <c r="G79" s="30">
        <f>SUBTOTAL(9,H79:J79)</f>
        <v>9000</v>
      </c>
      <c r="H79" s="59">
        <v>3000</v>
      </c>
      <c r="I79" s="59">
        <v>3000</v>
      </c>
      <c r="J79" s="59">
        <v>3000</v>
      </c>
      <c r="K79" s="21"/>
    </row>
    <row r="80" spans="3:11" ht="21.75" hidden="1" customHeight="1" x14ac:dyDescent="0.3">
      <c r="C80" s="34" t="s">
        <v>79</v>
      </c>
      <c r="D80" s="35"/>
      <c r="E80" s="35">
        <v>93</v>
      </c>
      <c r="F80" s="35" t="s">
        <v>13</v>
      </c>
      <c r="G80" s="30">
        <f>SUBTOTAL(9,H80:J80)</f>
        <v>0</v>
      </c>
      <c r="H80" s="20"/>
      <c r="I80" s="20"/>
      <c r="J80" s="20"/>
      <c r="K80" s="27"/>
    </row>
    <row r="81" spans="3:12" hidden="1" x14ac:dyDescent="0.3">
      <c r="C81" s="34" t="s">
        <v>80</v>
      </c>
      <c r="D81" s="35"/>
      <c r="E81" s="35">
        <v>99</v>
      </c>
      <c r="F81" s="35" t="s">
        <v>13</v>
      </c>
      <c r="G81" s="30">
        <f t="shared" si="1"/>
        <v>0</v>
      </c>
      <c r="H81" s="30">
        <f>SUM(H82)</f>
        <v>0</v>
      </c>
      <c r="I81" s="30">
        <f>SUM(I82)</f>
        <v>0</v>
      </c>
      <c r="J81" s="30">
        <f>SUM(J82)</f>
        <v>0</v>
      </c>
      <c r="K81" s="10"/>
    </row>
    <row r="82" spans="3:12" hidden="1" x14ac:dyDescent="0.3">
      <c r="C82" s="34" t="s">
        <v>81</v>
      </c>
      <c r="D82" s="35"/>
      <c r="E82" s="35">
        <v>99</v>
      </c>
      <c r="F82" s="35">
        <v>990</v>
      </c>
      <c r="G82" s="30">
        <f t="shared" si="1"/>
        <v>0</v>
      </c>
      <c r="H82" s="20"/>
      <c r="I82" s="20"/>
      <c r="J82" s="20"/>
      <c r="K82" s="21"/>
      <c r="L82" s="5">
        <f>+'[3]42-32-200  42-99-990'!G12/1000</f>
        <v>7.4</v>
      </c>
    </row>
    <row r="83" spans="3:12" hidden="1" x14ac:dyDescent="0.3">
      <c r="C83" s="32" t="s">
        <v>82</v>
      </c>
      <c r="D83" s="33">
        <v>43</v>
      </c>
      <c r="E83" s="33" t="s">
        <v>31</v>
      </c>
      <c r="F83" s="33" t="s">
        <v>13</v>
      </c>
      <c r="G83" s="30">
        <f t="shared" si="1"/>
        <v>0</v>
      </c>
      <c r="H83" s="30">
        <f>SUM(H84,H95,H106)</f>
        <v>0</v>
      </c>
      <c r="I83" s="30">
        <f>SUM(I84,I95,I106)</f>
        <v>0</v>
      </c>
      <c r="J83" s="30">
        <f>SUM(J84,J95,J106)</f>
        <v>0</v>
      </c>
      <c r="K83" s="10"/>
    </row>
    <row r="84" spans="3:12" hidden="1" x14ac:dyDescent="0.3">
      <c r="C84" s="34" t="s">
        <v>83</v>
      </c>
      <c r="D84" s="35">
        <v>43</v>
      </c>
      <c r="E84" s="35">
        <v>30</v>
      </c>
      <c r="F84" s="35" t="s">
        <v>13</v>
      </c>
      <c r="G84" s="30">
        <f t="shared" si="1"/>
        <v>0</v>
      </c>
      <c r="H84" s="30">
        <f>SUM(H85,H88,H91,H94)</f>
        <v>0</v>
      </c>
      <c r="I84" s="30">
        <f>SUM(I85,I88,I91,I94)</f>
        <v>0</v>
      </c>
      <c r="J84" s="30">
        <f>SUM(J85,J88,J91,J94)</f>
        <v>0</v>
      </c>
      <c r="K84" s="10"/>
    </row>
    <row r="85" spans="3:12" hidden="1" x14ac:dyDescent="0.3">
      <c r="C85" s="34" t="s">
        <v>84</v>
      </c>
      <c r="D85" s="35"/>
      <c r="E85" s="35">
        <v>31</v>
      </c>
      <c r="F85" s="35" t="s">
        <v>13</v>
      </c>
      <c r="G85" s="30">
        <f t="shared" si="1"/>
        <v>0</v>
      </c>
      <c r="H85" s="30">
        <f>SUM(H86:H87)</f>
        <v>0</v>
      </c>
      <c r="I85" s="30">
        <f>SUM(I86:I87)</f>
        <v>0</v>
      </c>
      <c r="J85" s="30">
        <f>SUM(J86:J87)</f>
        <v>0</v>
      </c>
      <c r="K85" s="10"/>
    </row>
    <row r="86" spans="3:12" hidden="1" x14ac:dyDescent="0.3">
      <c r="C86" s="34" t="s">
        <v>44</v>
      </c>
      <c r="D86" s="35"/>
      <c r="E86" s="35">
        <v>31</v>
      </c>
      <c r="F86" s="35">
        <v>100</v>
      </c>
      <c r="G86" s="30">
        <f t="shared" si="1"/>
        <v>0</v>
      </c>
      <c r="H86" s="37">
        <v>0</v>
      </c>
      <c r="I86" s="37">
        <v>0</v>
      </c>
      <c r="J86" s="37">
        <v>0</v>
      </c>
      <c r="K86" s="27"/>
    </row>
    <row r="87" spans="3:12" hidden="1" x14ac:dyDescent="0.3">
      <c r="C87" s="34" t="s">
        <v>45</v>
      </c>
      <c r="D87" s="35"/>
      <c r="E87" s="35">
        <v>31</v>
      </c>
      <c r="F87" s="35">
        <v>200</v>
      </c>
      <c r="G87" s="30">
        <f t="shared" si="1"/>
        <v>0</v>
      </c>
      <c r="H87" s="37">
        <v>0</v>
      </c>
      <c r="I87" s="37">
        <v>0</v>
      </c>
      <c r="J87" s="37">
        <v>0</v>
      </c>
      <c r="K87" s="27"/>
    </row>
    <row r="88" spans="3:12" hidden="1" x14ac:dyDescent="0.3">
      <c r="C88" s="34" t="s">
        <v>46</v>
      </c>
      <c r="D88" s="35"/>
      <c r="E88" s="35">
        <v>32</v>
      </c>
      <c r="F88" s="35" t="s">
        <v>13</v>
      </c>
      <c r="G88" s="30">
        <f t="shared" si="1"/>
        <v>0</v>
      </c>
      <c r="H88" s="30">
        <f>SUM(H89:H90)</f>
        <v>0</v>
      </c>
      <c r="I88" s="30">
        <f>SUM(I89:I90)</f>
        <v>0</v>
      </c>
      <c r="J88" s="30">
        <f>SUM(J89:J90)</f>
        <v>0</v>
      </c>
      <c r="K88" s="10"/>
    </row>
    <row r="89" spans="3:12" hidden="1" x14ac:dyDescent="0.3">
      <c r="C89" s="34" t="s">
        <v>47</v>
      </c>
      <c r="D89" s="35"/>
      <c r="E89" s="35">
        <v>32</v>
      </c>
      <c r="F89" s="35">
        <v>100</v>
      </c>
      <c r="G89" s="30">
        <f t="shared" ref="G89:G144" si="2">SUM(H89:J89)</f>
        <v>0</v>
      </c>
      <c r="H89" s="37">
        <v>0</v>
      </c>
      <c r="I89" s="37">
        <v>0</v>
      </c>
      <c r="J89" s="37">
        <v>0</v>
      </c>
      <c r="K89" s="27"/>
    </row>
    <row r="90" spans="3:12" hidden="1" x14ac:dyDescent="0.3">
      <c r="C90" s="34" t="s">
        <v>48</v>
      </c>
      <c r="D90" s="35"/>
      <c r="E90" s="35">
        <v>32</v>
      </c>
      <c r="F90" s="35">
        <v>900</v>
      </c>
      <c r="G90" s="30">
        <f t="shared" si="2"/>
        <v>0</v>
      </c>
      <c r="H90" s="37">
        <v>0</v>
      </c>
      <c r="I90" s="37">
        <v>0</v>
      </c>
      <c r="J90" s="37">
        <v>0</v>
      </c>
      <c r="K90" s="27"/>
    </row>
    <row r="91" spans="3:12" hidden="1" x14ac:dyDescent="0.3">
      <c r="C91" s="34" t="s">
        <v>85</v>
      </c>
      <c r="D91" s="35"/>
      <c r="E91" s="35">
        <v>33</v>
      </c>
      <c r="F91" s="35" t="s">
        <v>13</v>
      </c>
      <c r="G91" s="30">
        <f t="shared" si="2"/>
        <v>0</v>
      </c>
      <c r="H91" s="30">
        <f>SUM(H92:H93)</f>
        <v>0</v>
      </c>
      <c r="I91" s="30">
        <f>SUM(I92:I93)</f>
        <v>0</v>
      </c>
      <c r="J91" s="30">
        <f>SUM(J92:J93)</f>
        <v>0</v>
      </c>
      <c r="K91" s="10"/>
    </row>
    <row r="92" spans="3:12" hidden="1" x14ac:dyDescent="0.3">
      <c r="C92" s="34" t="s">
        <v>50</v>
      </c>
      <c r="D92" s="35"/>
      <c r="E92" s="35">
        <v>33</v>
      </c>
      <c r="F92" s="35">
        <v>100</v>
      </c>
      <c r="G92" s="30">
        <f t="shared" si="2"/>
        <v>0</v>
      </c>
      <c r="H92" s="37">
        <v>0</v>
      </c>
      <c r="I92" s="37">
        <v>0</v>
      </c>
      <c r="J92" s="37">
        <v>0</v>
      </c>
      <c r="K92" s="27"/>
    </row>
    <row r="93" spans="3:12" hidden="1" x14ac:dyDescent="0.3">
      <c r="C93" s="34" t="s">
        <v>54</v>
      </c>
      <c r="D93" s="35"/>
      <c r="E93" s="35">
        <v>33</v>
      </c>
      <c r="F93" s="35">
        <v>900</v>
      </c>
      <c r="G93" s="30">
        <f t="shared" si="2"/>
        <v>0</v>
      </c>
      <c r="H93" s="37">
        <v>0</v>
      </c>
      <c r="I93" s="37">
        <v>0</v>
      </c>
      <c r="J93" s="37">
        <v>0</v>
      </c>
      <c r="K93" s="27"/>
    </row>
    <row r="94" spans="3:12" ht="26.4" hidden="1" x14ac:dyDescent="0.3">
      <c r="C94" s="34" t="s">
        <v>86</v>
      </c>
      <c r="D94" s="35"/>
      <c r="E94" s="35">
        <v>39</v>
      </c>
      <c r="F94" s="35" t="s">
        <v>13</v>
      </c>
      <c r="G94" s="30">
        <f t="shared" si="2"/>
        <v>0</v>
      </c>
      <c r="H94" s="37">
        <v>0</v>
      </c>
      <c r="I94" s="37">
        <v>0</v>
      </c>
      <c r="J94" s="37">
        <v>0</v>
      </c>
      <c r="K94" s="27"/>
    </row>
    <row r="95" spans="3:12" hidden="1" x14ac:dyDescent="0.3">
      <c r="C95" s="34" t="s">
        <v>87</v>
      </c>
      <c r="D95" s="35">
        <v>43</v>
      </c>
      <c r="E95" s="35">
        <v>40</v>
      </c>
      <c r="F95" s="35" t="s">
        <v>13</v>
      </c>
      <c r="G95" s="30">
        <f t="shared" si="2"/>
        <v>0</v>
      </c>
      <c r="H95" s="30">
        <f>SUM(H96,H99,H102,H105)</f>
        <v>0</v>
      </c>
      <c r="I95" s="30">
        <f>SUM(I96,I99,I102,I105)</f>
        <v>0</v>
      </c>
      <c r="J95" s="30">
        <f>SUM(J96,J99,J102,J105)</f>
        <v>0</v>
      </c>
      <c r="K95" s="10"/>
    </row>
    <row r="96" spans="3:12" hidden="1" x14ac:dyDescent="0.3">
      <c r="C96" s="34" t="s">
        <v>84</v>
      </c>
      <c r="D96" s="35"/>
      <c r="E96" s="35">
        <v>41</v>
      </c>
      <c r="F96" s="35" t="s">
        <v>13</v>
      </c>
      <c r="G96" s="30">
        <f t="shared" si="2"/>
        <v>0</v>
      </c>
      <c r="H96" s="30">
        <f>SUM(H97:H98)</f>
        <v>0</v>
      </c>
      <c r="I96" s="30">
        <f>SUM(I97:I98)</f>
        <v>0</v>
      </c>
      <c r="J96" s="30">
        <f>SUM(J97:J98)</f>
        <v>0</v>
      </c>
      <c r="K96" s="10"/>
    </row>
    <row r="97" spans="3:11" hidden="1" x14ac:dyDescent="0.3">
      <c r="C97" s="34" t="s">
        <v>44</v>
      </c>
      <c r="D97" s="35"/>
      <c r="E97" s="35">
        <v>41</v>
      </c>
      <c r="F97" s="35">
        <v>100</v>
      </c>
      <c r="G97" s="30">
        <f t="shared" si="2"/>
        <v>0</v>
      </c>
      <c r="H97" s="37">
        <v>0</v>
      </c>
      <c r="I97" s="37">
        <v>0</v>
      </c>
      <c r="J97" s="37">
        <v>0</v>
      </c>
      <c r="K97" s="27"/>
    </row>
    <row r="98" spans="3:11" hidden="1" x14ac:dyDescent="0.3">
      <c r="C98" s="34" t="s">
        <v>45</v>
      </c>
      <c r="D98" s="35"/>
      <c r="E98" s="35">
        <v>41</v>
      </c>
      <c r="F98" s="35">
        <v>200</v>
      </c>
      <c r="G98" s="30">
        <f t="shared" si="2"/>
        <v>0</v>
      </c>
      <c r="H98" s="37">
        <v>0</v>
      </c>
      <c r="I98" s="37">
        <v>0</v>
      </c>
      <c r="J98" s="37">
        <v>0</v>
      </c>
      <c r="K98" s="27"/>
    </row>
    <row r="99" spans="3:11" hidden="1" x14ac:dyDescent="0.3">
      <c r="C99" s="34" t="s">
        <v>46</v>
      </c>
      <c r="D99" s="35"/>
      <c r="E99" s="35">
        <v>42</v>
      </c>
      <c r="F99" s="35" t="s">
        <v>13</v>
      </c>
      <c r="G99" s="30">
        <f t="shared" si="2"/>
        <v>0</v>
      </c>
      <c r="H99" s="30">
        <f>SUM(H100:H101)</f>
        <v>0</v>
      </c>
      <c r="I99" s="30">
        <f>SUM(I100:I101)</f>
        <v>0</v>
      </c>
      <c r="J99" s="30">
        <f>SUM(J100:J101)</f>
        <v>0</v>
      </c>
      <c r="K99" s="10"/>
    </row>
    <row r="100" spans="3:11" hidden="1" x14ac:dyDescent="0.3">
      <c r="C100" s="34" t="s">
        <v>47</v>
      </c>
      <c r="D100" s="35"/>
      <c r="E100" s="35">
        <v>42</v>
      </c>
      <c r="F100" s="35">
        <v>100</v>
      </c>
      <c r="G100" s="30">
        <f t="shared" si="2"/>
        <v>0</v>
      </c>
      <c r="H100" s="37">
        <v>0</v>
      </c>
      <c r="I100" s="37">
        <v>0</v>
      </c>
      <c r="J100" s="37">
        <v>0</v>
      </c>
      <c r="K100" s="27"/>
    </row>
    <row r="101" spans="3:11" hidden="1" x14ac:dyDescent="0.3">
      <c r="C101" s="34" t="s">
        <v>48</v>
      </c>
      <c r="D101" s="35"/>
      <c r="E101" s="35">
        <v>42</v>
      </c>
      <c r="F101" s="35">
        <v>900</v>
      </c>
      <c r="G101" s="30">
        <f t="shared" si="2"/>
        <v>0</v>
      </c>
      <c r="H101" s="37">
        <v>0</v>
      </c>
      <c r="I101" s="37">
        <v>0</v>
      </c>
      <c r="J101" s="37">
        <v>0</v>
      </c>
      <c r="K101" s="27"/>
    </row>
    <row r="102" spans="3:11" hidden="1" x14ac:dyDescent="0.3">
      <c r="C102" s="34" t="s">
        <v>85</v>
      </c>
      <c r="D102" s="35"/>
      <c r="E102" s="35">
        <v>43</v>
      </c>
      <c r="F102" s="35" t="s">
        <v>13</v>
      </c>
      <c r="G102" s="30">
        <f t="shared" si="2"/>
        <v>0</v>
      </c>
      <c r="H102" s="30">
        <f>SUM(H103:H104)</f>
        <v>0</v>
      </c>
      <c r="I102" s="30">
        <f>SUM(I103:I104)</f>
        <v>0</v>
      </c>
      <c r="J102" s="30">
        <f>SUM(J103:J104)</f>
        <v>0</v>
      </c>
      <c r="K102" s="10"/>
    </row>
    <row r="103" spans="3:11" hidden="1" x14ac:dyDescent="0.3">
      <c r="C103" s="34" t="s">
        <v>50</v>
      </c>
      <c r="D103" s="35"/>
      <c r="E103" s="35">
        <v>43</v>
      </c>
      <c r="F103" s="35">
        <v>100</v>
      </c>
      <c r="G103" s="30">
        <f t="shared" si="2"/>
        <v>0</v>
      </c>
      <c r="H103" s="37">
        <v>0</v>
      </c>
      <c r="I103" s="37">
        <v>0</v>
      </c>
      <c r="J103" s="37">
        <v>0</v>
      </c>
      <c r="K103" s="27"/>
    </row>
    <row r="104" spans="3:11" hidden="1" x14ac:dyDescent="0.3">
      <c r="C104" s="34" t="s">
        <v>54</v>
      </c>
      <c r="D104" s="35"/>
      <c r="E104" s="35">
        <v>43</v>
      </c>
      <c r="F104" s="35">
        <v>900</v>
      </c>
      <c r="G104" s="30">
        <f t="shared" si="2"/>
        <v>0</v>
      </c>
      <c r="H104" s="37">
        <v>0</v>
      </c>
      <c r="I104" s="37">
        <v>0</v>
      </c>
      <c r="J104" s="37">
        <v>0</v>
      </c>
      <c r="K104" s="27"/>
    </row>
    <row r="105" spans="3:11" ht="26.4" hidden="1" x14ac:dyDescent="0.3">
      <c r="C105" s="34" t="s">
        <v>88</v>
      </c>
      <c r="D105" s="35"/>
      <c r="E105" s="35">
        <v>49</v>
      </c>
      <c r="F105" s="35" t="s">
        <v>13</v>
      </c>
      <c r="G105" s="30">
        <f t="shared" si="2"/>
        <v>0</v>
      </c>
      <c r="H105" s="37">
        <v>0</v>
      </c>
      <c r="I105" s="37">
        <v>0</v>
      </c>
      <c r="J105" s="37">
        <v>0</v>
      </c>
      <c r="K105" s="27"/>
    </row>
    <row r="106" spans="3:11" hidden="1" x14ac:dyDescent="0.3">
      <c r="C106" s="34" t="s">
        <v>89</v>
      </c>
      <c r="D106" s="35">
        <v>43</v>
      </c>
      <c r="E106" s="35">
        <v>50</v>
      </c>
      <c r="F106" s="35" t="s">
        <v>13</v>
      </c>
      <c r="G106" s="30">
        <f t="shared" si="2"/>
        <v>0</v>
      </c>
      <c r="H106" s="30">
        <f>SUM(H107,H108,H111,H112,H119)</f>
        <v>0</v>
      </c>
      <c r="I106" s="30">
        <f>SUM(I107,I108,I111,I112,I119)</f>
        <v>0</v>
      </c>
      <c r="J106" s="30">
        <f>SUM(J107,J108,J111,J112,J119)</f>
        <v>0</v>
      </c>
      <c r="K106" s="10"/>
    </row>
    <row r="107" spans="3:11" hidden="1" x14ac:dyDescent="0.3">
      <c r="C107" s="34" t="s">
        <v>42</v>
      </c>
      <c r="D107" s="35"/>
      <c r="E107" s="35">
        <v>51</v>
      </c>
      <c r="F107" s="35" t="s">
        <v>13</v>
      </c>
      <c r="G107" s="30">
        <f t="shared" si="2"/>
        <v>0</v>
      </c>
      <c r="H107" s="37">
        <v>0</v>
      </c>
      <c r="I107" s="37">
        <v>0</v>
      </c>
      <c r="J107" s="37">
        <v>0</v>
      </c>
      <c r="K107" s="27"/>
    </row>
    <row r="108" spans="3:11" hidden="1" x14ac:dyDescent="0.3">
      <c r="C108" s="34" t="s">
        <v>84</v>
      </c>
      <c r="D108" s="35"/>
      <c r="E108" s="35">
        <v>52</v>
      </c>
      <c r="F108" s="35" t="s">
        <v>13</v>
      </c>
      <c r="G108" s="30">
        <f t="shared" si="2"/>
        <v>0</v>
      </c>
      <c r="H108" s="30">
        <f>SUM(H109:H110)</f>
        <v>0</v>
      </c>
      <c r="I108" s="30">
        <f>SUM(I109:I110)</f>
        <v>0</v>
      </c>
      <c r="J108" s="30">
        <f>SUM(J109:J110)</f>
        <v>0</v>
      </c>
      <c r="K108" s="10"/>
    </row>
    <row r="109" spans="3:11" hidden="1" x14ac:dyDescent="0.3">
      <c r="C109" s="34" t="s">
        <v>44</v>
      </c>
      <c r="D109" s="35"/>
      <c r="E109" s="35">
        <v>52</v>
      </c>
      <c r="F109" s="35">
        <v>100</v>
      </c>
      <c r="G109" s="30">
        <f t="shared" si="2"/>
        <v>0</v>
      </c>
      <c r="H109" s="37">
        <v>0</v>
      </c>
      <c r="I109" s="37">
        <v>0</v>
      </c>
      <c r="J109" s="37">
        <v>0</v>
      </c>
      <c r="K109" s="27"/>
    </row>
    <row r="110" spans="3:11" hidden="1" x14ac:dyDescent="0.3">
      <c r="C110" s="34" t="s">
        <v>45</v>
      </c>
      <c r="D110" s="35"/>
      <c r="E110" s="35">
        <v>52</v>
      </c>
      <c r="F110" s="35">
        <v>200</v>
      </c>
      <c r="G110" s="30">
        <f t="shared" si="2"/>
        <v>0</v>
      </c>
      <c r="H110" s="37">
        <v>0</v>
      </c>
      <c r="I110" s="37">
        <v>0</v>
      </c>
      <c r="J110" s="37">
        <v>0</v>
      </c>
      <c r="K110" s="27"/>
    </row>
    <row r="111" spans="3:11" hidden="1" x14ac:dyDescent="0.3">
      <c r="C111" s="34" t="s">
        <v>46</v>
      </c>
      <c r="D111" s="35"/>
      <c r="E111" s="35">
        <v>53</v>
      </c>
      <c r="F111" s="35" t="s">
        <v>13</v>
      </c>
      <c r="G111" s="30">
        <f t="shared" si="2"/>
        <v>0</v>
      </c>
      <c r="H111" s="37">
        <v>0</v>
      </c>
      <c r="I111" s="37">
        <v>0</v>
      </c>
      <c r="J111" s="37">
        <v>0</v>
      </c>
      <c r="K111" s="27"/>
    </row>
    <row r="112" spans="3:11" hidden="1" x14ac:dyDescent="0.3">
      <c r="C112" s="34" t="s">
        <v>49</v>
      </c>
      <c r="D112" s="35"/>
      <c r="E112" s="35">
        <v>54</v>
      </c>
      <c r="F112" s="35" t="s">
        <v>13</v>
      </c>
      <c r="G112" s="30">
        <f t="shared" si="2"/>
        <v>0</v>
      </c>
      <c r="H112" s="30">
        <f>SUM(H113:H114)</f>
        <v>0</v>
      </c>
      <c r="I112" s="30">
        <f>SUM(I113:I114)</f>
        <v>0</v>
      </c>
      <c r="J112" s="30">
        <f>SUM(J113:J114)</f>
        <v>0</v>
      </c>
      <c r="K112" s="10"/>
    </row>
    <row r="113" spans="3:11" hidden="1" x14ac:dyDescent="0.3">
      <c r="C113" s="34" t="s">
        <v>50</v>
      </c>
      <c r="D113" s="35"/>
      <c r="E113" s="35">
        <v>54</v>
      </c>
      <c r="F113" s="35">
        <v>100</v>
      </c>
      <c r="G113" s="30">
        <f t="shared" si="2"/>
        <v>0</v>
      </c>
      <c r="H113" s="37">
        <v>0</v>
      </c>
      <c r="I113" s="37">
        <v>0</v>
      </c>
      <c r="J113" s="37">
        <v>0</v>
      </c>
      <c r="K113" s="27"/>
    </row>
    <row r="114" spans="3:11" hidden="1" x14ac:dyDescent="0.3">
      <c r="C114" s="34" t="s">
        <v>54</v>
      </c>
      <c r="D114" s="35"/>
      <c r="E114" s="35">
        <v>54</v>
      </c>
      <c r="F114" s="35">
        <v>900</v>
      </c>
      <c r="G114" s="30">
        <f t="shared" si="2"/>
        <v>0</v>
      </c>
      <c r="H114" s="30">
        <f>SUM(H115:H118)</f>
        <v>0</v>
      </c>
      <c r="I114" s="30">
        <f>SUM(I115:I118)</f>
        <v>0</v>
      </c>
      <c r="J114" s="30">
        <f>SUM(J115:J118)</f>
        <v>0</v>
      </c>
      <c r="K114" s="10"/>
    </row>
    <row r="115" spans="3:11" hidden="1" x14ac:dyDescent="0.3">
      <c r="C115" s="34" t="s">
        <v>52</v>
      </c>
      <c r="D115" s="35"/>
      <c r="E115" s="35">
        <v>54</v>
      </c>
      <c r="F115" s="35">
        <v>910</v>
      </c>
      <c r="G115" s="30">
        <f t="shared" si="2"/>
        <v>0</v>
      </c>
      <c r="H115" s="37">
        <v>0</v>
      </c>
      <c r="I115" s="37">
        <v>0</v>
      </c>
      <c r="J115" s="37">
        <v>0</v>
      </c>
      <c r="K115" s="27"/>
    </row>
    <row r="116" spans="3:11" ht="26.4" hidden="1" x14ac:dyDescent="0.3">
      <c r="C116" s="34" t="s">
        <v>90</v>
      </c>
      <c r="D116" s="35"/>
      <c r="E116" s="35">
        <v>54</v>
      </c>
      <c r="F116" s="35">
        <v>920</v>
      </c>
      <c r="G116" s="30">
        <f t="shared" si="2"/>
        <v>0</v>
      </c>
      <c r="H116" s="37">
        <v>0</v>
      </c>
      <c r="I116" s="37">
        <v>0</v>
      </c>
      <c r="J116" s="37">
        <v>0</v>
      </c>
      <c r="K116" s="27"/>
    </row>
    <row r="117" spans="3:11" ht="26.4" hidden="1" x14ac:dyDescent="0.3">
      <c r="C117" s="34" t="s">
        <v>91</v>
      </c>
      <c r="D117" s="35"/>
      <c r="E117" s="35">
        <v>54</v>
      </c>
      <c r="F117" s="35">
        <v>930</v>
      </c>
      <c r="G117" s="30">
        <f t="shared" si="2"/>
        <v>0</v>
      </c>
      <c r="H117" s="37">
        <v>0</v>
      </c>
      <c r="I117" s="37">
        <v>0</v>
      </c>
      <c r="J117" s="37">
        <v>0</v>
      </c>
      <c r="K117" s="27"/>
    </row>
    <row r="118" spans="3:11" hidden="1" x14ac:dyDescent="0.3">
      <c r="C118" s="34" t="s">
        <v>92</v>
      </c>
      <c r="D118" s="35"/>
      <c r="E118" s="35">
        <v>54</v>
      </c>
      <c r="F118" s="35">
        <v>990</v>
      </c>
      <c r="G118" s="30">
        <f t="shared" si="2"/>
        <v>0</v>
      </c>
      <c r="H118" s="37">
        <v>0</v>
      </c>
      <c r="I118" s="37">
        <v>0</v>
      </c>
      <c r="J118" s="37">
        <v>0</v>
      </c>
      <c r="K118" s="27"/>
    </row>
    <row r="119" spans="3:11" ht="26.4" hidden="1" x14ac:dyDescent="0.3">
      <c r="C119" s="34" t="s">
        <v>93</v>
      </c>
      <c r="D119" s="35"/>
      <c r="E119" s="35">
        <v>55</v>
      </c>
      <c r="F119" s="35" t="s">
        <v>13</v>
      </c>
      <c r="G119" s="30">
        <f t="shared" si="2"/>
        <v>0</v>
      </c>
      <c r="H119" s="30">
        <f>SUM(H120:H122)</f>
        <v>0</v>
      </c>
      <c r="I119" s="30">
        <f>SUM(I120:I122)</f>
        <v>0</v>
      </c>
      <c r="J119" s="30">
        <f>SUM(J120:J122)</f>
        <v>0</v>
      </c>
      <c r="K119" s="10"/>
    </row>
    <row r="120" spans="3:11" hidden="1" x14ac:dyDescent="0.3">
      <c r="C120" s="34" t="s">
        <v>94</v>
      </c>
      <c r="D120" s="35"/>
      <c r="E120" s="35">
        <v>55</v>
      </c>
      <c r="F120" s="35">
        <v>100</v>
      </c>
      <c r="G120" s="30">
        <f t="shared" si="2"/>
        <v>0</v>
      </c>
      <c r="H120" s="37">
        <v>0</v>
      </c>
      <c r="I120" s="37">
        <v>0</v>
      </c>
      <c r="J120" s="37">
        <v>0</v>
      </c>
      <c r="K120" s="27"/>
    </row>
    <row r="121" spans="3:11" hidden="1" x14ac:dyDescent="0.3">
      <c r="C121" s="34" t="s">
        <v>95</v>
      </c>
      <c r="D121" s="35"/>
      <c r="E121" s="35">
        <v>55</v>
      </c>
      <c r="F121" s="35">
        <v>200</v>
      </c>
      <c r="G121" s="30">
        <f t="shared" si="2"/>
        <v>0</v>
      </c>
      <c r="H121" s="37">
        <v>0</v>
      </c>
      <c r="I121" s="37">
        <v>0</v>
      </c>
      <c r="J121" s="37">
        <v>0</v>
      </c>
      <c r="K121" s="27"/>
    </row>
    <row r="122" spans="3:11" hidden="1" x14ac:dyDescent="0.3">
      <c r="C122" s="34" t="s">
        <v>96</v>
      </c>
      <c r="D122" s="35"/>
      <c r="E122" s="35">
        <v>55</v>
      </c>
      <c r="F122" s="35">
        <v>300</v>
      </c>
      <c r="G122" s="30">
        <f t="shared" si="2"/>
        <v>0</v>
      </c>
      <c r="H122" s="37">
        <v>0</v>
      </c>
      <c r="I122" s="37">
        <v>0</v>
      </c>
      <c r="J122" s="37">
        <v>0</v>
      </c>
      <c r="K122" s="27"/>
    </row>
    <row r="123" spans="3:11" hidden="1" x14ac:dyDescent="0.3">
      <c r="C123" s="32" t="s">
        <v>97</v>
      </c>
      <c r="D123" s="33">
        <v>47</v>
      </c>
      <c r="E123" s="33" t="s">
        <v>31</v>
      </c>
      <c r="F123" s="33" t="s">
        <v>13</v>
      </c>
      <c r="G123" s="30">
        <f t="shared" si="2"/>
        <v>0</v>
      </c>
      <c r="H123" s="30">
        <f>+H124</f>
        <v>0</v>
      </c>
      <c r="I123" s="30">
        <f>+I124</f>
        <v>0</v>
      </c>
      <c r="J123" s="30">
        <f>+J124</f>
        <v>0</v>
      </c>
      <c r="K123" s="10"/>
    </row>
    <row r="124" spans="3:11" hidden="1" x14ac:dyDescent="0.3">
      <c r="C124" s="34" t="s">
        <v>98</v>
      </c>
      <c r="D124" s="35">
        <v>47</v>
      </c>
      <c r="E124" s="35">
        <v>20</v>
      </c>
      <c r="F124" s="35" t="s">
        <v>13</v>
      </c>
      <c r="G124" s="30">
        <f t="shared" si="2"/>
        <v>0</v>
      </c>
      <c r="H124" s="30">
        <f>SUM(H125,H128)</f>
        <v>0</v>
      </c>
      <c r="I124" s="30">
        <f>SUM(I125,I128)</f>
        <v>0</v>
      </c>
      <c r="J124" s="30">
        <f>SUM(J125,J128)</f>
        <v>0</v>
      </c>
      <c r="K124" s="10"/>
    </row>
    <row r="125" spans="3:11" hidden="1" x14ac:dyDescent="0.3">
      <c r="C125" s="34" t="s">
        <v>99</v>
      </c>
      <c r="D125" s="35"/>
      <c r="E125" s="35">
        <v>21</v>
      </c>
      <c r="F125" s="35" t="s">
        <v>13</v>
      </c>
      <c r="G125" s="30">
        <f t="shared" si="2"/>
        <v>0</v>
      </c>
      <c r="H125" s="30">
        <f>SUM(H126:H127)</f>
        <v>0</v>
      </c>
      <c r="I125" s="30">
        <f>SUM(I126:I127)</f>
        <v>0</v>
      </c>
      <c r="J125" s="30">
        <f>SUM(J126:J127)</f>
        <v>0</v>
      </c>
      <c r="K125" s="10"/>
    </row>
    <row r="126" spans="3:11" ht="26.4" hidden="1" x14ac:dyDescent="0.3">
      <c r="C126" s="34" t="s">
        <v>100</v>
      </c>
      <c r="D126" s="35"/>
      <c r="E126" s="35">
        <v>21</v>
      </c>
      <c r="F126" s="35">
        <v>600</v>
      </c>
      <c r="G126" s="30">
        <f t="shared" si="2"/>
        <v>0</v>
      </c>
      <c r="H126" s="37">
        <v>0</v>
      </c>
      <c r="I126" s="37">
        <v>0</v>
      </c>
      <c r="J126" s="37">
        <v>0</v>
      </c>
      <c r="K126" s="27"/>
    </row>
    <row r="127" spans="3:11" hidden="1" x14ac:dyDescent="0.3">
      <c r="C127" s="34" t="s">
        <v>101</v>
      </c>
      <c r="D127" s="35"/>
      <c r="E127" s="35">
        <v>21</v>
      </c>
      <c r="F127" s="35">
        <v>900</v>
      </c>
      <c r="G127" s="30">
        <f t="shared" si="2"/>
        <v>0</v>
      </c>
      <c r="H127" s="37">
        <v>0</v>
      </c>
      <c r="I127" s="37">
        <v>0</v>
      </c>
      <c r="J127" s="37">
        <v>0</v>
      </c>
      <c r="K127" s="27"/>
    </row>
    <row r="128" spans="3:11" hidden="1" x14ac:dyDescent="0.3">
      <c r="C128" s="34" t="s">
        <v>102</v>
      </c>
      <c r="D128" s="35"/>
      <c r="E128" s="35">
        <v>22</v>
      </c>
      <c r="F128" s="35" t="s">
        <v>13</v>
      </c>
      <c r="G128" s="30">
        <f t="shared" si="2"/>
        <v>0</v>
      </c>
      <c r="H128" s="30">
        <f>SUM(H129:H134)</f>
        <v>0</v>
      </c>
      <c r="I128" s="30">
        <f>SUM(I129:I134)</f>
        <v>0</v>
      </c>
      <c r="J128" s="30">
        <f>SUM(J129:J134)</f>
        <v>0</v>
      </c>
      <c r="K128" s="10"/>
    </row>
    <row r="129" spans="3:11" ht="39.6" hidden="1" x14ac:dyDescent="0.3">
      <c r="C129" s="34" t="s">
        <v>103</v>
      </c>
      <c r="D129" s="35"/>
      <c r="E129" s="35">
        <v>22</v>
      </c>
      <c r="F129" s="35">
        <v>100</v>
      </c>
      <c r="G129" s="30">
        <f t="shared" si="2"/>
        <v>0</v>
      </c>
      <c r="H129" s="37">
        <v>0</v>
      </c>
      <c r="I129" s="37">
        <v>0</v>
      </c>
      <c r="J129" s="37">
        <v>0</v>
      </c>
      <c r="K129" s="27"/>
    </row>
    <row r="130" spans="3:11" hidden="1" x14ac:dyDescent="0.3">
      <c r="C130" s="34" t="s">
        <v>104</v>
      </c>
      <c r="D130" s="35"/>
      <c r="E130" s="35">
        <v>22</v>
      </c>
      <c r="F130" s="35">
        <v>200</v>
      </c>
      <c r="G130" s="30">
        <f t="shared" si="2"/>
        <v>0</v>
      </c>
      <c r="H130" s="37">
        <v>0</v>
      </c>
      <c r="I130" s="37">
        <v>0</v>
      </c>
      <c r="J130" s="37">
        <v>0</v>
      </c>
      <c r="K130" s="27"/>
    </row>
    <row r="131" spans="3:11" hidden="1" x14ac:dyDescent="0.3">
      <c r="C131" s="34" t="s">
        <v>105</v>
      </c>
      <c r="D131" s="35"/>
      <c r="E131" s="35">
        <v>22</v>
      </c>
      <c r="F131" s="35">
        <v>300</v>
      </c>
      <c r="G131" s="30">
        <f t="shared" si="2"/>
        <v>0</v>
      </c>
      <c r="H131" s="37">
        <v>0</v>
      </c>
      <c r="I131" s="37">
        <v>0</v>
      </c>
      <c r="J131" s="37">
        <v>0</v>
      </c>
      <c r="K131" s="27"/>
    </row>
    <row r="132" spans="3:11" hidden="1" x14ac:dyDescent="0.3">
      <c r="C132" s="34" t="s">
        <v>106</v>
      </c>
      <c r="D132" s="35"/>
      <c r="E132" s="35">
        <v>22</v>
      </c>
      <c r="F132" s="35">
        <v>400</v>
      </c>
      <c r="G132" s="30">
        <f t="shared" si="2"/>
        <v>0</v>
      </c>
      <c r="H132" s="37">
        <v>0</v>
      </c>
      <c r="I132" s="37">
        <v>0</v>
      </c>
      <c r="J132" s="37">
        <v>0</v>
      </c>
      <c r="K132" s="27"/>
    </row>
    <row r="133" spans="3:11" hidden="1" x14ac:dyDescent="0.3">
      <c r="C133" s="34" t="s">
        <v>107</v>
      </c>
      <c r="D133" s="35"/>
      <c r="E133" s="35">
        <v>22</v>
      </c>
      <c r="F133" s="35">
        <v>500</v>
      </c>
      <c r="G133" s="30">
        <f t="shared" si="2"/>
        <v>0</v>
      </c>
      <c r="H133" s="37">
        <v>0</v>
      </c>
      <c r="I133" s="37">
        <v>0</v>
      </c>
      <c r="J133" s="37">
        <v>0</v>
      </c>
      <c r="K133" s="27"/>
    </row>
    <row r="134" spans="3:11" hidden="1" x14ac:dyDescent="0.3">
      <c r="C134" s="34" t="s">
        <v>108</v>
      </c>
      <c r="D134" s="35"/>
      <c r="E134" s="35">
        <v>22</v>
      </c>
      <c r="F134" s="35">
        <v>900</v>
      </c>
      <c r="G134" s="30">
        <f t="shared" si="2"/>
        <v>0</v>
      </c>
      <c r="H134" s="37">
        <v>0</v>
      </c>
      <c r="I134" s="37">
        <v>0</v>
      </c>
      <c r="J134" s="37">
        <v>0</v>
      </c>
      <c r="K134" s="27"/>
    </row>
    <row r="135" spans="3:11" ht="21" customHeight="1" x14ac:dyDescent="0.3">
      <c r="C135" s="32" t="s">
        <v>109</v>
      </c>
      <c r="D135" s="33">
        <v>48</v>
      </c>
      <c r="E135" s="33" t="s">
        <v>31</v>
      </c>
      <c r="F135" s="33" t="s">
        <v>13</v>
      </c>
      <c r="G135" s="30">
        <f t="shared" si="2"/>
        <v>36713</v>
      </c>
      <c r="H135" s="30">
        <f>SUM(H136,H137)</f>
        <v>36713</v>
      </c>
      <c r="I135" s="30">
        <f>SUM(I136,I137)</f>
        <v>0</v>
      </c>
      <c r="J135" s="30">
        <f>SUM(J136,J137)</f>
        <v>0</v>
      </c>
      <c r="K135" s="10"/>
    </row>
    <row r="136" spans="3:11" ht="28.5" hidden="1" customHeight="1" x14ac:dyDescent="0.3">
      <c r="C136" s="34" t="s">
        <v>110</v>
      </c>
      <c r="D136" s="35">
        <v>48</v>
      </c>
      <c r="E136" s="35">
        <v>10</v>
      </c>
      <c r="F136" s="35" t="s">
        <v>13</v>
      </c>
      <c r="G136" s="30">
        <f t="shared" si="2"/>
        <v>0</v>
      </c>
      <c r="H136" s="37">
        <v>0</v>
      </c>
      <c r="I136" s="37">
        <v>0</v>
      </c>
      <c r="J136" s="37">
        <v>0</v>
      </c>
      <c r="K136" s="27"/>
    </row>
    <row r="137" spans="3:11" ht="16.5" customHeight="1" x14ac:dyDescent="0.3">
      <c r="C137" s="34" t="s">
        <v>111</v>
      </c>
      <c r="D137" s="35">
        <v>48</v>
      </c>
      <c r="E137" s="35">
        <v>20</v>
      </c>
      <c r="F137" s="35" t="s">
        <v>13</v>
      </c>
      <c r="G137" s="30">
        <f t="shared" si="2"/>
        <v>36713</v>
      </c>
      <c r="H137" s="30">
        <f>SUM(H138)</f>
        <v>36713</v>
      </c>
      <c r="I137" s="30">
        <f>SUM(I138)</f>
        <v>0</v>
      </c>
      <c r="J137" s="30">
        <f>SUM(J138)</f>
        <v>0</v>
      </c>
      <c r="K137" s="10"/>
    </row>
    <row r="138" spans="3:11" ht="16.5" customHeight="1" x14ac:dyDescent="0.3">
      <c r="C138" s="34" t="s">
        <v>112</v>
      </c>
      <c r="D138" s="35">
        <v>48</v>
      </c>
      <c r="E138" s="35">
        <v>21</v>
      </c>
      <c r="F138" s="35" t="s">
        <v>13</v>
      </c>
      <c r="G138" s="30">
        <f t="shared" si="2"/>
        <v>36713</v>
      </c>
      <c r="H138" s="30">
        <f>SUM(H139,H143,H144)</f>
        <v>36713</v>
      </c>
      <c r="I138" s="30">
        <f>SUM(I139,I143,I144)</f>
        <v>0</v>
      </c>
      <c r="J138" s="30">
        <f>SUM(J139,J143,J144)</f>
        <v>0</v>
      </c>
      <c r="K138" s="10"/>
    </row>
    <row r="139" spans="3:11" ht="16.5" customHeight="1" x14ac:dyDescent="0.3">
      <c r="C139" s="34" t="s">
        <v>111</v>
      </c>
      <c r="D139" s="35">
        <v>48</v>
      </c>
      <c r="E139" s="35">
        <v>21</v>
      </c>
      <c r="F139" s="35">
        <v>100</v>
      </c>
      <c r="G139" s="30">
        <f>SUM(H139:J139)</f>
        <v>36713</v>
      </c>
      <c r="H139" s="30">
        <f>SUM(H140:H142)</f>
        <v>36713</v>
      </c>
      <c r="I139" s="30">
        <f>SUM(I140:I142)</f>
        <v>0</v>
      </c>
      <c r="J139" s="30">
        <f>SUM(J140:J142)</f>
        <v>0</v>
      </c>
      <c r="K139" s="10"/>
    </row>
    <row r="140" spans="3:11" ht="28.5" hidden="1" customHeight="1" x14ac:dyDescent="0.3">
      <c r="C140" s="34" t="s">
        <v>113</v>
      </c>
      <c r="D140" s="35">
        <v>48</v>
      </c>
      <c r="E140" s="35">
        <v>21</v>
      </c>
      <c r="F140" s="35">
        <v>110</v>
      </c>
      <c r="G140" s="30">
        <f t="shared" si="2"/>
        <v>0</v>
      </c>
      <c r="H140" s="37">
        <v>0</v>
      </c>
      <c r="I140" s="37">
        <v>0</v>
      </c>
      <c r="J140" s="37">
        <v>0</v>
      </c>
      <c r="K140" s="27"/>
    </row>
    <row r="141" spans="3:11" x14ac:dyDescent="0.3">
      <c r="C141" s="34" t="s">
        <v>114</v>
      </c>
      <c r="D141" s="35">
        <v>48</v>
      </c>
      <c r="E141" s="35">
        <v>21</v>
      </c>
      <c r="F141" s="35" t="s">
        <v>115</v>
      </c>
      <c r="G141" s="30">
        <f>+G139</f>
        <v>36713</v>
      </c>
      <c r="H141" s="60">
        <v>1713</v>
      </c>
      <c r="I141" s="20"/>
      <c r="J141" s="20"/>
      <c r="K141" s="27"/>
    </row>
    <row r="142" spans="3:11" x14ac:dyDescent="0.3">
      <c r="C142" s="34" t="s">
        <v>116</v>
      </c>
      <c r="D142" s="35">
        <v>48</v>
      </c>
      <c r="E142" s="35">
        <v>21</v>
      </c>
      <c r="F142" s="35">
        <v>190</v>
      </c>
      <c r="G142" s="30">
        <f>SUM(H142:J142)</f>
        <v>35000</v>
      </c>
      <c r="H142" s="60">
        <v>35000</v>
      </c>
      <c r="I142" s="37">
        <v>0</v>
      </c>
      <c r="J142" s="37">
        <v>0</v>
      </c>
      <c r="K142" s="27"/>
    </row>
    <row r="143" spans="3:11" x14ac:dyDescent="0.3">
      <c r="C143" s="34" t="s">
        <v>117</v>
      </c>
      <c r="D143" s="35">
        <v>48</v>
      </c>
      <c r="E143" s="35">
        <v>21</v>
      </c>
      <c r="F143" s="35">
        <v>300</v>
      </c>
      <c r="G143" s="30">
        <f t="shared" si="2"/>
        <v>0</v>
      </c>
      <c r="H143" s="37">
        <v>0</v>
      </c>
      <c r="I143" s="37">
        <v>0</v>
      </c>
      <c r="J143" s="37">
        <v>0</v>
      </c>
      <c r="K143" s="27"/>
    </row>
    <row r="144" spans="3:11" x14ac:dyDescent="0.3">
      <c r="C144" s="34" t="s">
        <v>118</v>
      </c>
      <c r="D144" s="35">
        <v>48</v>
      </c>
      <c r="E144" s="35">
        <v>21</v>
      </c>
      <c r="F144" s="35">
        <v>500</v>
      </c>
      <c r="G144" s="30">
        <f t="shared" si="2"/>
        <v>0</v>
      </c>
      <c r="H144" s="37">
        <v>0</v>
      </c>
      <c r="I144" s="37">
        <v>0</v>
      </c>
      <c r="J144" s="37">
        <v>0</v>
      </c>
      <c r="K144" s="27"/>
    </row>
    <row r="145" spans="3:11" ht="15.6" x14ac:dyDescent="0.3">
      <c r="C145" s="41" t="s">
        <v>119</v>
      </c>
      <c r="D145" s="42"/>
      <c r="E145" s="42"/>
      <c r="F145" s="42"/>
      <c r="G145" s="30">
        <f>SUM(H145:J145)</f>
        <v>634418</v>
      </c>
      <c r="H145" s="30">
        <f>+H22+H17+H9</f>
        <v>221041</v>
      </c>
      <c r="I145" s="30">
        <f>+I22+I17+I9</f>
        <v>170888</v>
      </c>
      <c r="J145" s="30">
        <f>+J22+J17+J9</f>
        <v>242489</v>
      </c>
      <c r="K145" s="8"/>
    </row>
    <row r="147" spans="3:11" x14ac:dyDescent="0.3">
      <c r="D147" s="43"/>
      <c r="E147" s="43"/>
      <c r="G147" s="44"/>
    </row>
    <row r="148" spans="3:11" ht="19.5" customHeight="1" x14ac:dyDescent="0.3">
      <c r="G148" s="44"/>
      <c r="H148" s="44"/>
      <c r="I148" s="44"/>
      <c r="J148" s="44"/>
    </row>
    <row r="149" spans="3:11" ht="30.75" customHeight="1" x14ac:dyDescent="0.3">
      <c r="C149" s="45"/>
      <c r="D149" s="46"/>
      <c r="E149" s="46"/>
      <c r="F149" s="46"/>
      <c r="G149" s="54"/>
      <c r="H149" s="54"/>
    </row>
    <row r="150" spans="3:11" ht="21" customHeight="1" x14ac:dyDescent="0.3">
      <c r="C150" s="45"/>
      <c r="D150" s="46"/>
      <c r="E150" s="46"/>
      <c r="F150" s="46"/>
      <c r="G150" s="47"/>
      <c r="H150" s="47"/>
    </row>
    <row r="151" spans="3:11" ht="30.75" customHeight="1" x14ac:dyDescent="0.3">
      <c r="C151" s="45"/>
      <c r="D151" s="46"/>
      <c r="E151" s="46"/>
      <c r="F151" s="46"/>
      <c r="G151" s="54"/>
      <c r="H151" s="54"/>
    </row>
    <row r="152" spans="3:11" ht="21" customHeight="1" x14ac:dyDescent="0.3">
      <c r="C152" s="45"/>
      <c r="D152" s="46"/>
      <c r="E152" s="46"/>
      <c r="F152" s="46"/>
      <c r="G152" s="47"/>
      <c r="H152" s="47"/>
    </row>
    <row r="153" spans="3:11" ht="30.75" customHeight="1" x14ac:dyDescent="0.3">
      <c r="C153" s="45"/>
      <c r="D153" s="46"/>
      <c r="E153" s="46"/>
      <c r="F153" s="46"/>
      <c r="G153" s="54"/>
      <c r="H153" s="54"/>
    </row>
    <row r="154" spans="3:11" ht="21" customHeight="1" x14ac:dyDescent="0.3">
      <c r="C154" s="45"/>
      <c r="D154" s="46"/>
      <c r="E154" s="46"/>
      <c r="F154" s="46"/>
      <c r="G154" s="47"/>
      <c r="H154" s="47"/>
    </row>
    <row r="155" spans="3:11" ht="30.75" customHeight="1" x14ac:dyDescent="0.3">
      <c r="C155" s="45"/>
      <c r="D155" s="46"/>
      <c r="E155" s="46"/>
      <c r="F155" s="46"/>
      <c r="G155" s="54"/>
      <c r="H155" s="54"/>
    </row>
  </sheetData>
  <autoFilter ref="C21:J145">
    <filterColumn colId="4">
      <filters blank="1">
        <filter val="10 000"/>
        <filter val="111 000"/>
        <filter val="14 281"/>
        <filter val="16 600"/>
        <filter val="160 000"/>
        <filter val="191 400"/>
        <filter val="2 900 000"/>
        <filter val="25 968"/>
        <filter val="283 901"/>
        <filter val="300"/>
        <filter val="320 500"/>
        <filter val="49 500"/>
        <filter val="5 600"/>
        <filter val="500"/>
        <filter val="6 000"/>
        <filter val="66 757"/>
        <filter val="7 400"/>
        <filter val="70 820"/>
        <filter val="719 326"/>
        <filter val="719 826"/>
        <filter val="85 101"/>
        <filter val="98 325"/>
      </filters>
    </filterColumn>
  </autoFilter>
  <mergeCells count="15">
    <mergeCell ref="C3:J3"/>
    <mergeCell ref="C5:C7"/>
    <mergeCell ref="D5:D7"/>
    <mergeCell ref="G155:H155"/>
    <mergeCell ref="E5:E7"/>
    <mergeCell ref="F5:F7"/>
    <mergeCell ref="G5:J5"/>
    <mergeCell ref="G6:G7"/>
    <mergeCell ref="H6:J6"/>
    <mergeCell ref="C8:J8"/>
    <mergeCell ref="C16:J16"/>
    <mergeCell ref="C20:J20"/>
    <mergeCell ref="G149:H149"/>
    <mergeCell ref="G151:H151"/>
    <mergeCell ref="G153:H153"/>
  </mergeCells>
  <printOptions horizontalCentered="1"/>
  <pageMargins left="0" right="0" top="0.74803149606299213" bottom="0.35433070866141736" header="0.15748031496062992" footer="0.23622047244094491"/>
  <pageSetup paperSize="9" scale="53" orientation="portrait" horizontalDpi="1200" verticalDpi="1200" r:id="rId1"/>
  <headerFooter alignWithMargins="0"/>
  <ignoredErrors>
    <ignoredError sqref="D19:F19 E25:J25 F10:F11 E27:J27 E26:G26 E39:J42 E38:G38 E44:J45 E43:G43 E48:J63 E46:G46 E81:J138 E80:G80 E79:G79 E78:G78 E140:J140 E139:F139 E145:F145 J145 E31:J31 E28:G28 I28:J28 E29:G30 I29:J30 E34:J37 E32:G33 I32:J33 E47:G47 E66:J70 E64:G65 E72:J76 E71:G71 E77:G77 E143:J144 E141:F141 I141:J141 E142:F142 I142:J142 E24:F24 H24:J24" numberStoredAsText="1"/>
    <ignoredError sqref="D18:F18" numberStoredAsText="1" unlockedFormula="1"/>
    <ignoredError sqref="C13:J17 C18 G18:I18 C12:G12" unlockedFormula="1"/>
    <ignoredError sqref="H139:J139" numberStoredAsText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смета</vt:lpstr>
      <vt:lpstr>смета!Заголовки_для_печати</vt:lpstr>
      <vt:lpstr>смета!Область_печати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Hikmatov Nodir</dc:creator>
  <cp:lastModifiedBy>Admin</cp:lastModifiedBy>
  <cp:lastPrinted>2022-05-07T11:55:04Z</cp:lastPrinted>
  <dcterms:created xsi:type="dcterms:W3CDTF">2022-05-07T11:42:50Z</dcterms:created>
  <dcterms:modified xsi:type="dcterms:W3CDTF">2022-07-22T05:26:42Z</dcterms:modified>
</cp:coreProperties>
</file>